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5960" activeTab="0"/>
  </bookViews>
  <sheets>
    <sheet name="Sheet1" sheetId="1" r:id="rId1"/>
  </sheets>
  <definedNames>
    <definedName name="_xlnm.Print_Area" localSheetId="0">'Sheet1'!$A$1:$W$123</definedName>
  </definedNames>
  <calcPr fullCalcOnLoad="1"/>
</workbook>
</file>

<file path=xl/sharedStrings.xml><?xml version="1.0" encoding="utf-8"?>
<sst xmlns="http://schemas.openxmlformats.org/spreadsheetml/2006/main" count="134" uniqueCount="91">
  <si>
    <t>TEST</t>
  </si>
  <si>
    <t>F</t>
  </si>
  <si>
    <t>E</t>
  </si>
  <si>
    <t>D</t>
  </si>
  <si>
    <t>C</t>
  </si>
  <si>
    <t>B</t>
  </si>
  <si>
    <t>A</t>
  </si>
  <si>
    <t>total test</t>
  </si>
  <si>
    <t>Ispit</t>
  </si>
  <si>
    <t>Popravni</t>
  </si>
  <si>
    <t>Popravni test</t>
  </si>
  <si>
    <t>Domaći (max. 20)</t>
  </si>
  <si>
    <t>Redovni test</t>
  </si>
  <si>
    <t>Prvi avgustovski rok</t>
  </si>
  <si>
    <t>Drugi avgustovski rok</t>
  </si>
  <si>
    <t>Rd. broj</t>
  </si>
  <si>
    <t>Ocjena</t>
  </si>
  <si>
    <t>Ukupno</t>
  </si>
  <si>
    <t>Total Avgust</t>
  </si>
  <si>
    <t>Total ispit</t>
  </si>
  <si>
    <t>PREDMET: Empirijska istraživanja sa osnovama statistike, br. kredita 8.00</t>
  </si>
  <si>
    <t>GRUPA</t>
  </si>
  <si>
    <t>I</t>
  </si>
  <si>
    <t>Neaktivno</t>
  </si>
  <si>
    <t>%</t>
  </si>
  <si>
    <t>indeks</t>
  </si>
  <si>
    <t>30/2019</t>
  </si>
  <si>
    <t>37/2019</t>
  </si>
  <si>
    <t>46/2019</t>
  </si>
  <si>
    <t>52/2019</t>
  </si>
  <si>
    <t>56/2019</t>
  </si>
  <si>
    <t>9/2018</t>
  </si>
  <si>
    <t>162/2018</t>
  </si>
  <si>
    <t>39/2017</t>
  </si>
  <si>
    <t>II</t>
  </si>
  <si>
    <t>III</t>
  </si>
  <si>
    <t>IV</t>
  </si>
  <si>
    <t>V</t>
  </si>
  <si>
    <t>VI</t>
  </si>
  <si>
    <t>Rad (10)</t>
  </si>
  <si>
    <t>Prezentacija (10)</t>
  </si>
  <si>
    <t>1/2020</t>
  </si>
  <si>
    <t>2/2020</t>
  </si>
  <si>
    <t>3/2020</t>
  </si>
  <si>
    <t>4/2020</t>
  </si>
  <si>
    <t>5/2020</t>
  </si>
  <si>
    <t>6/2020</t>
  </si>
  <si>
    <t>7/2020</t>
  </si>
  <si>
    <t>9/2020</t>
  </si>
  <si>
    <t>10/2020</t>
  </si>
  <si>
    <t>11/2020</t>
  </si>
  <si>
    <t>14/2020</t>
  </si>
  <si>
    <t>15/2020</t>
  </si>
  <si>
    <t>16/2020</t>
  </si>
  <si>
    <t>18/2020</t>
  </si>
  <si>
    <t>19/2020</t>
  </si>
  <si>
    <t>20/2020</t>
  </si>
  <si>
    <t>21/2020</t>
  </si>
  <si>
    <t>22/2020</t>
  </si>
  <si>
    <t>23/2020</t>
  </si>
  <si>
    <t>25/2020</t>
  </si>
  <si>
    <t>26/2020</t>
  </si>
  <si>
    <t>27/2020</t>
  </si>
  <si>
    <t>29/2020</t>
  </si>
  <si>
    <t>30/2020</t>
  </si>
  <si>
    <t>32/2020</t>
  </si>
  <si>
    <t>34/2020</t>
  </si>
  <si>
    <t>36/2020</t>
  </si>
  <si>
    <t>37/2020</t>
  </si>
  <si>
    <t>38/2020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</si>
  <si>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</si>
  <si>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</si>
  <si>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</si>
  <si>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</si>
  <si>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</si>
  <si>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</si>
  <si>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</si>
  <si>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</si>
  <si>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49/2020</t>
  </si>
  <si>
    <t>50/2020</t>
  </si>
  <si>
    <t>51/2020</t>
  </si>
  <si>
    <t>53/2020</t>
  </si>
  <si>
    <t>54/2020</t>
  </si>
  <si>
    <t>57/2020</t>
  </si>
  <si>
    <t>58/2020</t>
  </si>
  <si>
    <t>59/2020</t>
  </si>
  <si>
    <t>60/2020</t>
  </si>
  <si>
    <t>39/2018</t>
  </si>
  <si>
    <t>56/2017</t>
  </si>
  <si>
    <t>98/2018</t>
  </si>
  <si>
    <t>Vježbe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</si>
</sst>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0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1"/>
      <color indexed="10"/>
      <name val="Century"/>
      <family val="1"/>
    </font>
    <font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1"/>
      <color rgb="FFFF0000"/>
      <name val="Century"/>
      <family val="1"/>
    </font>
    <font>
      <sz val="12"/>
      <color theme="1"/>
      <name val="Century"/>
      <family val="1"/>
    </font>
    <font>
      <sz val="12"/>
      <color rgb="FFFF0000"/>
      <name val="Century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8" fillId="33" borderId="10" xfId="48" applyFont="1" applyFill="1" applyBorder="1" applyAlignment="1">
      <alignment horizontal="center" vertical="center" wrapText="1" shrinkToFit="1"/>
    </xf>
    <xf numFmtId="0" fontId="48" fillId="33" borderId="0" xfId="0" applyFont="1" applyFill="1" applyAlignment="1">
      <alignment horizontal="center" vertical="center" wrapText="1" shrinkToFit="1"/>
    </xf>
    <xf numFmtId="0" fontId="49" fillId="33" borderId="0" xfId="0" applyFont="1" applyFill="1" applyAlignment="1">
      <alignment horizontal="left"/>
    </xf>
    <xf numFmtId="49" fontId="49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49" fillId="33" borderId="0" xfId="48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0" xfId="0" applyFont="1" applyFill="1" applyAlignment="1">
      <alignment vertical="center" wrapText="1" shrinkToFit="1"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9" fillId="33" borderId="14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194" fontId="49" fillId="33" borderId="0" xfId="0" applyNumberFormat="1" applyFont="1" applyFill="1" applyAlignment="1">
      <alignment/>
    </xf>
    <xf numFmtId="0" fontId="49" fillId="33" borderId="15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9" fillId="0" borderId="17" xfId="0" applyFont="1" applyBorder="1" applyAlignment="1">
      <alignment/>
    </xf>
    <xf numFmtId="194" fontId="49" fillId="33" borderId="18" xfId="0" applyNumberFormat="1" applyFont="1" applyFill="1" applyBorder="1" applyAlignment="1">
      <alignment/>
    </xf>
    <xf numFmtId="194" fontId="49" fillId="34" borderId="19" xfId="0" applyNumberFormat="1" applyFont="1" applyFill="1" applyBorder="1" applyAlignment="1">
      <alignment/>
    </xf>
    <xf numFmtId="194" fontId="48" fillId="33" borderId="0" xfId="0" applyNumberFormat="1" applyFont="1" applyFill="1" applyAlignment="1">
      <alignment/>
    </xf>
    <xf numFmtId="0" fontId="50" fillId="35" borderId="14" xfId="0" applyFont="1" applyFill="1" applyBorder="1" applyAlignment="1">
      <alignment/>
    </xf>
    <xf numFmtId="0" fontId="50" fillId="35" borderId="1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6" borderId="10" xfId="0" applyFont="1" applyFill="1" applyBorder="1" applyAlignment="1">
      <alignment horizontal="center" vertical="center" textRotation="90" wrapText="1" shrinkToFit="1"/>
    </xf>
    <xf numFmtId="0" fontId="48" fillId="36" borderId="10" xfId="0" applyFont="1" applyFill="1" applyBorder="1" applyAlignment="1">
      <alignment horizontal="center" vertical="center" wrapText="1" shrinkToFit="1"/>
    </xf>
    <xf numFmtId="0" fontId="49" fillId="34" borderId="13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right"/>
    </xf>
    <xf numFmtId="194" fontId="49" fillId="33" borderId="0" xfId="0" applyNumberFormat="1" applyFont="1" applyFill="1" applyBorder="1" applyAlignment="1">
      <alignment/>
    </xf>
    <xf numFmtId="194" fontId="4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194" fontId="50" fillId="33" borderId="0" xfId="0" applyNumberFormat="1" applyFont="1" applyFill="1" applyBorder="1" applyAlignment="1">
      <alignment/>
    </xf>
    <xf numFmtId="194" fontId="50" fillId="33" borderId="0" xfId="0" applyNumberFormat="1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 vertical="center" shrinkToFit="1"/>
    </xf>
    <xf numFmtId="49" fontId="49" fillId="33" borderId="0" xfId="0" applyNumberFormat="1" applyFont="1" applyFill="1" applyBorder="1" applyAlignment="1">
      <alignment/>
    </xf>
    <xf numFmtId="49" fontId="5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49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49" fontId="2" fillId="0" borderId="12" xfId="0" applyNumberFormat="1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/>
    </xf>
    <xf numFmtId="0" fontId="51" fillId="0" borderId="2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right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1" fillId="33" borderId="27" xfId="0" applyFont="1" applyFill="1" applyBorder="1" applyAlignment="1">
      <alignment horizontal="center"/>
    </xf>
    <xf numFmtId="0" fontId="51" fillId="33" borderId="28" xfId="0" applyFont="1" applyFill="1" applyBorder="1" applyAlignment="1">
      <alignment/>
    </xf>
    <xf numFmtId="0" fontId="49" fillId="33" borderId="29" xfId="0" applyFont="1" applyFill="1" applyBorder="1" applyAlignment="1">
      <alignment/>
    </xf>
    <xf numFmtId="0" fontId="49" fillId="33" borderId="30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49" fillId="33" borderId="28" xfId="0" applyFont="1" applyFill="1" applyBorder="1" applyAlignment="1">
      <alignment/>
    </xf>
    <xf numFmtId="0" fontId="49" fillId="0" borderId="27" xfId="0" applyFont="1" applyFill="1" applyBorder="1" applyAlignment="1">
      <alignment/>
    </xf>
    <xf numFmtId="0" fontId="51" fillId="37" borderId="20" xfId="0" applyFont="1" applyFill="1" applyBorder="1" applyAlignment="1">
      <alignment/>
    </xf>
    <xf numFmtId="0" fontId="49" fillId="37" borderId="31" xfId="0" applyFont="1" applyFill="1" applyBorder="1" applyAlignment="1">
      <alignment horizontal="right"/>
    </xf>
    <xf numFmtId="0" fontId="49" fillId="37" borderId="32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49" fillId="37" borderId="33" xfId="0" applyFont="1" applyFill="1" applyBorder="1" applyAlignment="1">
      <alignment/>
    </xf>
    <xf numFmtId="0" fontId="49" fillId="37" borderId="13" xfId="0" applyFont="1" applyFill="1" applyBorder="1" applyAlignment="1">
      <alignment/>
    </xf>
    <xf numFmtId="194" fontId="49" fillId="37" borderId="13" xfId="0" applyNumberFormat="1" applyFont="1" applyFill="1" applyBorder="1" applyAlignment="1">
      <alignment/>
    </xf>
    <xf numFmtId="194" fontId="49" fillId="37" borderId="14" xfId="0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194" fontId="3" fillId="37" borderId="14" xfId="0" applyNumberFormat="1" applyFont="1" applyFill="1" applyBorder="1" applyAlignment="1">
      <alignment/>
    </xf>
    <xf numFmtId="0" fontId="49" fillId="37" borderId="15" xfId="0" applyFont="1" applyFill="1" applyBorder="1" applyAlignment="1">
      <alignment/>
    </xf>
    <xf numFmtId="194" fontId="49" fillId="37" borderId="15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9" fillId="0" borderId="34" xfId="0" applyFont="1" applyBorder="1" applyAlignment="1">
      <alignment/>
    </xf>
    <xf numFmtId="0" fontId="49" fillId="0" borderId="34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51" fillId="0" borderId="36" xfId="0" applyFont="1" applyBorder="1" applyAlignment="1">
      <alignment/>
    </xf>
    <xf numFmtId="0" fontId="49" fillId="37" borderId="37" xfId="0" applyFont="1" applyFill="1" applyBorder="1" applyAlignment="1">
      <alignment horizontal="right"/>
    </xf>
    <xf numFmtId="0" fontId="49" fillId="33" borderId="35" xfId="0" applyFont="1" applyFill="1" applyBorder="1" applyAlignment="1">
      <alignment/>
    </xf>
    <xf numFmtId="0" fontId="49" fillId="33" borderId="36" xfId="0" applyFont="1" applyFill="1" applyBorder="1" applyAlignment="1">
      <alignment/>
    </xf>
    <xf numFmtId="0" fontId="49" fillId="37" borderId="38" xfId="0" applyFont="1" applyFill="1" applyBorder="1" applyAlignment="1">
      <alignment/>
    </xf>
    <xf numFmtId="0" fontId="49" fillId="37" borderId="16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9" fillId="0" borderId="39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6" borderId="10" xfId="0" applyFont="1" applyFill="1" applyBorder="1" applyAlignment="1">
      <alignment horizontal="center" vertical="center" textRotation="90" wrapText="1" shrinkToFit="1"/>
    </xf>
    <xf numFmtId="0" fontId="48" fillId="36" borderId="10" xfId="0" applyFont="1" applyFill="1" applyBorder="1" applyAlignment="1">
      <alignment horizontal="center" vertical="center" wrapText="1" shrinkToFit="1"/>
    </xf>
    <xf numFmtId="0" fontId="48" fillId="36" borderId="40" xfId="0" applyFont="1" applyFill="1" applyBorder="1" applyAlignment="1">
      <alignment horizontal="center" vertical="center" wrapText="1" shrinkToFit="1"/>
    </xf>
    <xf numFmtId="0" fontId="48" fillId="36" borderId="41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B1" sqref="B1:B16384"/>
    </sheetView>
  </sheetViews>
  <sheetFormatPr defaultColWidth="11.421875" defaultRowHeight="12.75"/>
  <cols>
    <col min="1" max="1" width="4.8515625" style="7" customWidth="1"/>
    <col min="2" max="2" width="8.8515625" style="57" customWidth="1"/>
    <col min="3" max="6" width="7.00390625" style="5" customWidth="1"/>
    <col min="7" max="7" width="5.421875" style="5" customWidth="1"/>
    <col min="8" max="8" width="8.140625" style="6" customWidth="1"/>
    <col min="9" max="9" width="8.140625" style="7" customWidth="1"/>
    <col min="10" max="10" width="6.28125" style="7" customWidth="1"/>
    <col min="11" max="11" width="8.00390625" style="7" customWidth="1"/>
    <col min="12" max="12" width="9.421875" style="7" customWidth="1"/>
    <col min="13" max="13" width="5.8515625" style="7" customWidth="1"/>
    <col min="14" max="14" width="11.8515625" style="7" customWidth="1"/>
    <col min="15" max="15" width="12.00390625" style="7" customWidth="1"/>
    <col min="16" max="16" width="7.140625" style="7" customWidth="1"/>
    <col min="17" max="17" width="8.140625" style="7" customWidth="1"/>
    <col min="18" max="18" width="11.140625" style="9" customWidth="1"/>
    <col min="19" max="16384" width="11.421875" style="7" customWidth="1"/>
  </cols>
  <sheetData>
    <row r="1" spans="1:23" ht="18" customHeight="1">
      <c r="A1" s="3" t="s">
        <v>20</v>
      </c>
      <c r="B1" s="4"/>
      <c r="R1" s="8"/>
      <c r="S1" s="18" t="s">
        <v>23</v>
      </c>
      <c r="T1" s="7">
        <f>COUNTIF(R8:R77,"Neaktivno")</f>
        <v>6</v>
      </c>
      <c r="U1" s="26" t="s">
        <v>24</v>
      </c>
      <c r="W1" s="7">
        <f>SUM(T2:T7)</f>
        <v>49</v>
      </c>
    </row>
    <row r="2" spans="1:22" ht="18" customHeight="1">
      <c r="A2" s="3"/>
      <c r="B2" s="4"/>
      <c r="R2" s="8"/>
      <c r="S2" s="18" t="s">
        <v>1</v>
      </c>
      <c r="T2" s="7">
        <f>COUNTIF(R8:R77,"F")</f>
        <v>15</v>
      </c>
      <c r="U2" s="27">
        <f aca="true" t="shared" si="0" ref="U2:U7">T2/$W$1*100</f>
        <v>30.612244897959183</v>
      </c>
      <c r="V2" s="20">
        <f>100-U2</f>
        <v>69.38775510204081</v>
      </c>
    </row>
    <row r="3" spans="1:22" ht="18" customHeight="1">
      <c r="A3" s="3"/>
      <c r="B3" s="4"/>
      <c r="R3" s="8"/>
      <c r="S3" s="18" t="s">
        <v>2</v>
      </c>
      <c r="T3" s="7">
        <f>COUNTIF(R8:R77,"E")</f>
        <v>11</v>
      </c>
      <c r="U3" s="27">
        <f t="shared" si="0"/>
        <v>22.448979591836736</v>
      </c>
      <c r="V3" s="20"/>
    </row>
    <row r="4" spans="1:22" ht="18" customHeight="1">
      <c r="A4" s="3"/>
      <c r="B4" s="4"/>
      <c r="R4" s="8"/>
      <c r="S4" s="18" t="s">
        <v>3</v>
      </c>
      <c r="T4" s="7">
        <f>COUNTIF(R8:R77,"D")</f>
        <v>15</v>
      </c>
      <c r="U4" s="27">
        <f t="shared" si="0"/>
        <v>30.612244897959183</v>
      </c>
      <c r="V4" s="20"/>
    </row>
    <row r="5" spans="1:22" ht="33.75" customHeight="1" thickBot="1">
      <c r="A5" s="9"/>
      <c r="B5" s="4"/>
      <c r="R5" s="10"/>
      <c r="S5" s="18" t="s">
        <v>4</v>
      </c>
      <c r="T5" s="7">
        <f>COUNTIF(R8:R77,"C")</f>
        <v>2</v>
      </c>
      <c r="U5" s="27">
        <f t="shared" si="0"/>
        <v>4.081632653061225</v>
      </c>
      <c r="V5" s="20"/>
    </row>
    <row r="6" spans="1:23" s="11" customFormat="1" ht="18" customHeight="1" thickBot="1" thickTop="1">
      <c r="A6" s="113" t="s">
        <v>15</v>
      </c>
      <c r="B6" s="52"/>
      <c r="C6" s="31"/>
      <c r="D6" s="110"/>
      <c r="E6" s="31"/>
      <c r="F6" s="31"/>
      <c r="G6" s="31"/>
      <c r="H6" s="113" t="s">
        <v>0</v>
      </c>
      <c r="I6" s="113"/>
      <c r="J6" s="115" t="s">
        <v>7</v>
      </c>
      <c r="K6" s="113"/>
      <c r="L6" s="113"/>
      <c r="M6" s="34"/>
      <c r="N6" s="113" t="s">
        <v>13</v>
      </c>
      <c r="O6" s="113" t="s">
        <v>14</v>
      </c>
      <c r="P6" s="116" t="s">
        <v>18</v>
      </c>
      <c r="Q6" s="114" t="s">
        <v>17</v>
      </c>
      <c r="R6" s="112" t="s">
        <v>16</v>
      </c>
      <c r="S6" s="7" t="s">
        <v>5</v>
      </c>
      <c r="T6" s="7">
        <f>COUNTIF(R8:R77,"B")</f>
        <v>6</v>
      </c>
      <c r="U6" s="27">
        <f t="shared" si="0"/>
        <v>12.244897959183673</v>
      </c>
      <c r="V6" s="7"/>
      <c r="W6" s="7"/>
    </row>
    <row r="7" spans="1:23" s="2" customFormat="1" ht="53.25" customHeight="1" thickBot="1" thickTop="1">
      <c r="A7" s="113"/>
      <c r="B7" s="52" t="s">
        <v>25</v>
      </c>
      <c r="C7" s="31" t="s">
        <v>21</v>
      </c>
      <c r="D7" s="110" t="s">
        <v>90</v>
      </c>
      <c r="E7" s="31" t="s">
        <v>39</v>
      </c>
      <c r="F7" s="31" t="s">
        <v>40</v>
      </c>
      <c r="G7" s="33" t="s">
        <v>11</v>
      </c>
      <c r="H7" s="1" t="s">
        <v>12</v>
      </c>
      <c r="I7" s="32" t="s">
        <v>10</v>
      </c>
      <c r="J7" s="115"/>
      <c r="K7" s="32" t="s">
        <v>8</v>
      </c>
      <c r="L7" s="32" t="s">
        <v>9</v>
      </c>
      <c r="M7" s="34" t="s">
        <v>19</v>
      </c>
      <c r="N7" s="113"/>
      <c r="O7" s="113"/>
      <c r="P7" s="117"/>
      <c r="Q7" s="114"/>
      <c r="R7" s="112"/>
      <c r="S7" s="7" t="s">
        <v>6</v>
      </c>
      <c r="T7" s="7">
        <f>COUNTIF(R8:R77,"A")</f>
        <v>0</v>
      </c>
      <c r="U7" s="27">
        <f t="shared" si="0"/>
        <v>0</v>
      </c>
      <c r="V7" s="7"/>
      <c r="W7" s="7"/>
    </row>
    <row r="8" spans="1:29" ht="17.25" thickBot="1" thickTop="1">
      <c r="A8" s="12">
        <v>1</v>
      </c>
      <c r="B8" s="58" t="s">
        <v>41</v>
      </c>
      <c r="C8" s="62" t="s">
        <v>34</v>
      </c>
      <c r="D8" s="62">
        <v>2</v>
      </c>
      <c r="E8" s="61">
        <v>9</v>
      </c>
      <c r="F8" s="61">
        <v>9</v>
      </c>
      <c r="G8" s="82">
        <f>SUM(D8:F8)</f>
        <v>20</v>
      </c>
      <c r="H8" s="65">
        <v>22</v>
      </c>
      <c r="I8" s="66"/>
      <c r="J8" s="83">
        <f>IF(I8&gt;0,I8,H8)</f>
        <v>22</v>
      </c>
      <c r="K8" s="77">
        <v>13</v>
      </c>
      <c r="L8" s="78">
        <v>46</v>
      </c>
      <c r="M8" s="84">
        <f>IF(L8&gt;0,L8,K8)</f>
        <v>46</v>
      </c>
      <c r="N8" s="13"/>
      <c r="O8" s="13"/>
      <c r="P8" s="87">
        <f>IF(O8&gt;0,O8,N8)</f>
        <v>0</v>
      </c>
      <c r="Q8" s="88">
        <f>IF(P8&gt;0,SUM(P8,J8,G8),SUM(M8,J8,G8))</f>
        <v>88</v>
      </c>
      <c r="R8" s="14" t="str">
        <f>IF(Q8=0,"Neaktivno",IF(Q8&gt;89.9,"A",IF(Q8&gt;79.9,"B",IF(Q8&gt;69.9,"C",IF(Q8&gt;59.9,"D",IF(Q8&gt;49.9,"E","F"))))))</f>
        <v>B</v>
      </c>
      <c r="S8" s="20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17.25" thickBot="1" thickTop="1">
      <c r="A9" s="16">
        <v>2</v>
      </c>
      <c r="B9" s="58" t="s">
        <v>42</v>
      </c>
      <c r="C9" s="63" t="s">
        <v>34</v>
      </c>
      <c r="D9" s="63">
        <v>1</v>
      </c>
      <c r="E9" s="25">
        <v>9</v>
      </c>
      <c r="F9" s="25">
        <v>9</v>
      </c>
      <c r="G9" s="82">
        <f aca="true" t="shared" si="1" ref="G9:G64">SUM(D9:F9)</f>
        <v>19</v>
      </c>
      <c r="H9" s="67">
        <v>24</v>
      </c>
      <c r="I9" s="68"/>
      <c r="J9" s="83">
        <f aca="true" t="shared" si="2" ref="J9:J62">IF(I9&gt;0,I9,H9)</f>
        <v>24</v>
      </c>
      <c r="K9" s="79"/>
      <c r="L9" s="80">
        <v>23</v>
      </c>
      <c r="M9" s="84">
        <f aca="true" t="shared" si="3" ref="M9:M59">IF(L9&gt;0,L9,K9)</f>
        <v>23</v>
      </c>
      <c r="N9" s="17"/>
      <c r="O9" s="17"/>
      <c r="P9" s="87">
        <f aca="true" t="shared" si="4" ref="P9:P59">IF(O9&gt;0,O9,N9)</f>
        <v>0</v>
      </c>
      <c r="Q9" s="89">
        <f aca="true" t="shared" si="5" ref="Q9:Q59">J9+M9+G9</f>
        <v>66</v>
      </c>
      <c r="R9" s="14" t="str">
        <f aca="true" t="shared" si="6" ref="R9:R59">IF(Q9=0,"Neaktivno",IF(Q9&gt;89.9,"A",IF(Q9&gt;79.9,"B",IF(Q9&gt;69.9,"C",IF(Q9&gt;59.9,"D",IF(Q9&gt;49.9,"E","F"))))))</f>
        <v>D</v>
      </c>
      <c r="S9" s="20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7.25" thickBot="1" thickTop="1">
      <c r="A10" s="16">
        <v>3</v>
      </c>
      <c r="B10" s="58" t="s">
        <v>43</v>
      </c>
      <c r="C10" s="63" t="s">
        <v>36</v>
      </c>
      <c r="D10" s="63"/>
      <c r="E10" s="25">
        <v>6</v>
      </c>
      <c r="F10" s="25">
        <v>6</v>
      </c>
      <c r="G10" s="82">
        <f t="shared" si="1"/>
        <v>12</v>
      </c>
      <c r="H10" s="67">
        <v>19</v>
      </c>
      <c r="I10" s="68">
        <v>23</v>
      </c>
      <c r="J10" s="83">
        <f t="shared" si="2"/>
        <v>23</v>
      </c>
      <c r="K10" s="79">
        <v>49</v>
      </c>
      <c r="L10" s="80"/>
      <c r="M10" s="84">
        <f t="shared" si="3"/>
        <v>49</v>
      </c>
      <c r="N10" s="17"/>
      <c r="O10" s="17"/>
      <c r="P10" s="87">
        <f t="shared" si="4"/>
        <v>0</v>
      </c>
      <c r="Q10" s="89">
        <f t="shared" si="5"/>
        <v>84</v>
      </c>
      <c r="R10" s="14" t="str">
        <f t="shared" si="6"/>
        <v>B</v>
      </c>
      <c r="S10" s="20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7.25" thickBot="1" thickTop="1">
      <c r="A11" s="16">
        <v>4</v>
      </c>
      <c r="B11" s="58" t="s">
        <v>44</v>
      </c>
      <c r="C11" s="63" t="s">
        <v>22</v>
      </c>
      <c r="D11" s="63">
        <v>1</v>
      </c>
      <c r="E11" s="25">
        <v>5</v>
      </c>
      <c r="F11" s="25">
        <v>5</v>
      </c>
      <c r="G11" s="82">
        <f t="shared" si="1"/>
        <v>11</v>
      </c>
      <c r="H11" s="67">
        <v>16</v>
      </c>
      <c r="I11" s="68">
        <v>22</v>
      </c>
      <c r="J11" s="83">
        <f t="shared" si="2"/>
        <v>22</v>
      </c>
      <c r="K11" s="79">
        <v>27</v>
      </c>
      <c r="L11" s="80"/>
      <c r="M11" s="84">
        <f t="shared" si="3"/>
        <v>27</v>
      </c>
      <c r="N11" s="17"/>
      <c r="O11" s="17"/>
      <c r="P11" s="87">
        <f t="shared" si="4"/>
        <v>0</v>
      </c>
      <c r="Q11" s="89">
        <f t="shared" si="5"/>
        <v>60</v>
      </c>
      <c r="R11" s="14" t="str">
        <f t="shared" si="6"/>
        <v>D</v>
      </c>
      <c r="S11" s="20"/>
      <c r="T11" s="15"/>
      <c r="U11" s="28"/>
      <c r="V11" s="15"/>
      <c r="W11" s="15"/>
      <c r="X11" s="15"/>
      <c r="Y11" s="15"/>
      <c r="Z11" s="15"/>
      <c r="AA11" s="15"/>
      <c r="AB11" s="15"/>
      <c r="AC11" s="15"/>
    </row>
    <row r="12" spans="1:29" ht="17.25" thickBot="1" thickTop="1">
      <c r="A12" s="16">
        <v>5</v>
      </c>
      <c r="B12" s="58" t="s">
        <v>45</v>
      </c>
      <c r="C12" s="63" t="s">
        <v>37</v>
      </c>
      <c r="D12" s="63">
        <v>1</v>
      </c>
      <c r="E12" s="25">
        <v>8</v>
      </c>
      <c r="F12" s="25">
        <v>7</v>
      </c>
      <c r="G12" s="82">
        <f t="shared" si="1"/>
        <v>16</v>
      </c>
      <c r="H12" s="67">
        <v>25</v>
      </c>
      <c r="I12" s="68"/>
      <c r="J12" s="83">
        <f t="shared" si="2"/>
        <v>25</v>
      </c>
      <c r="K12" s="79">
        <v>29</v>
      </c>
      <c r="L12" s="79"/>
      <c r="M12" s="84">
        <f t="shared" si="3"/>
        <v>29</v>
      </c>
      <c r="N12" s="17"/>
      <c r="O12" s="17"/>
      <c r="P12" s="87">
        <f t="shared" si="4"/>
        <v>0</v>
      </c>
      <c r="Q12" s="89">
        <f t="shared" si="5"/>
        <v>70</v>
      </c>
      <c r="R12" s="14" t="str">
        <f t="shared" si="6"/>
        <v>C</v>
      </c>
      <c r="S12" s="20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7.25" thickBot="1" thickTop="1">
      <c r="A13" s="16">
        <v>6</v>
      </c>
      <c r="B13" s="58" t="s">
        <v>46</v>
      </c>
      <c r="C13" s="63" t="s">
        <v>37</v>
      </c>
      <c r="D13" s="63">
        <v>0</v>
      </c>
      <c r="E13" s="25">
        <v>8</v>
      </c>
      <c r="F13" s="25">
        <v>7</v>
      </c>
      <c r="G13" s="82">
        <f t="shared" si="1"/>
        <v>15</v>
      </c>
      <c r="H13" s="69">
        <v>23</v>
      </c>
      <c r="I13" s="70"/>
      <c r="J13" s="83">
        <f t="shared" si="2"/>
        <v>23</v>
      </c>
      <c r="K13" s="81"/>
      <c r="L13" s="81">
        <v>30</v>
      </c>
      <c r="M13" s="84">
        <f t="shared" si="3"/>
        <v>30</v>
      </c>
      <c r="N13" s="19"/>
      <c r="O13" s="19"/>
      <c r="P13" s="87">
        <f t="shared" si="4"/>
        <v>0</v>
      </c>
      <c r="Q13" s="89">
        <f t="shared" si="5"/>
        <v>68</v>
      </c>
      <c r="R13" s="14" t="str">
        <f t="shared" si="6"/>
        <v>D</v>
      </c>
      <c r="S13" s="20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7.25" thickBot="1" thickTop="1">
      <c r="A14" s="16">
        <v>7</v>
      </c>
      <c r="B14" s="58" t="s">
        <v>47</v>
      </c>
      <c r="C14" s="63" t="s">
        <v>37</v>
      </c>
      <c r="D14" s="63">
        <v>3</v>
      </c>
      <c r="E14" s="25">
        <v>8</v>
      </c>
      <c r="F14" s="25">
        <v>7</v>
      </c>
      <c r="G14" s="82">
        <f t="shared" si="1"/>
        <v>18</v>
      </c>
      <c r="H14" s="67">
        <v>24</v>
      </c>
      <c r="I14" s="68"/>
      <c r="J14" s="83">
        <f t="shared" si="2"/>
        <v>24</v>
      </c>
      <c r="K14" s="79">
        <v>38</v>
      </c>
      <c r="L14" s="80">
        <v>43</v>
      </c>
      <c r="M14" s="84">
        <f t="shared" si="3"/>
        <v>43</v>
      </c>
      <c r="N14" s="17"/>
      <c r="O14" s="17"/>
      <c r="P14" s="87">
        <f t="shared" si="4"/>
        <v>0</v>
      </c>
      <c r="Q14" s="89">
        <f t="shared" si="5"/>
        <v>85</v>
      </c>
      <c r="R14" s="14" t="str">
        <f t="shared" si="6"/>
        <v>B</v>
      </c>
      <c r="S14" s="20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7.25" thickBot="1" thickTop="1">
      <c r="A15" s="16">
        <v>8</v>
      </c>
      <c r="B15" s="58" t="s">
        <v>48</v>
      </c>
      <c r="C15" s="63" t="s">
        <v>34</v>
      </c>
      <c r="D15" s="63"/>
      <c r="E15" s="25">
        <v>9</v>
      </c>
      <c r="F15" s="25">
        <v>9</v>
      </c>
      <c r="G15" s="82">
        <f t="shared" si="1"/>
        <v>18</v>
      </c>
      <c r="H15" s="67">
        <v>22</v>
      </c>
      <c r="I15" s="68"/>
      <c r="J15" s="83">
        <f t="shared" si="2"/>
        <v>22</v>
      </c>
      <c r="K15" s="79">
        <v>13</v>
      </c>
      <c r="L15" s="80"/>
      <c r="M15" s="84">
        <f t="shared" si="3"/>
        <v>13</v>
      </c>
      <c r="N15" s="17"/>
      <c r="O15" s="17"/>
      <c r="P15" s="87">
        <f t="shared" si="4"/>
        <v>0</v>
      </c>
      <c r="Q15" s="89">
        <f t="shared" si="5"/>
        <v>53</v>
      </c>
      <c r="R15" s="14" t="str">
        <f t="shared" si="6"/>
        <v>E</v>
      </c>
      <c r="S15" s="20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7.25" thickBot="1" thickTop="1">
      <c r="A16" s="29">
        <v>9</v>
      </c>
      <c r="B16" s="58" t="s">
        <v>49</v>
      </c>
      <c r="C16" s="95" t="s">
        <v>37</v>
      </c>
      <c r="D16" s="95"/>
      <c r="E16" s="94">
        <v>8</v>
      </c>
      <c r="F16" s="94">
        <v>7</v>
      </c>
      <c r="G16" s="82">
        <f t="shared" si="1"/>
        <v>15</v>
      </c>
      <c r="H16" s="96">
        <v>24</v>
      </c>
      <c r="I16" s="97"/>
      <c r="J16" s="83">
        <f t="shared" si="2"/>
        <v>24</v>
      </c>
      <c r="K16" s="98">
        <v>29</v>
      </c>
      <c r="L16" s="99">
        <v>30</v>
      </c>
      <c r="M16" s="85">
        <f t="shared" si="3"/>
        <v>30</v>
      </c>
      <c r="N16" s="100"/>
      <c r="O16" s="100"/>
      <c r="P16" s="90">
        <f t="shared" si="4"/>
        <v>0</v>
      </c>
      <c r="Q16" s="91">
        <f t="shared" si="5"/>
        <v>69</v>
      </c>
      <c r="R16" s="30" t="str">
        <f t="shared" si="6"/>
        <v>D</v>
      </c>
      <c r="S16" s="20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7.25" thickBot="1" thickTop="1">
      <c r="A17" s="16">
        <v>10</v>
      </c>
      <c r="B17" s="58" t="s">
        <v>50</v>
      </c>
      <c r="C17" s="63" t="s">
        <v>37</v>
      </c>
      <c r="D17" s="63"/>
      <c r="E17" s="25">
        <v>8</v>
      </c>
      <c r="F17" s="25">
        <v>7</v>
      </c>
      <c r="G17" s="82">
        <f t="shared" si="1"/>
        <v>15</v>
      </c>
      <c r="H17" s="67">
        <v>24</v>
      </c>
      <c r="I17" s="68"/>
      <c r="J17" s="83">
        <f t="shared" si="2"/>
        <v>24</v>
      </c>
      <c r="K17" s="79">
        <v>18</v>
      </c>
      <c r="L17" s="80"/>
      <c r="M17" s="84">
        <f t="shared" si="3"/>
        <v>18</v>
      </c>
      <c r="N17" s="17"/>
      <c r="O17" s="17"/>
      <c r="P17" s="87">
        <f t="shared" si="4"/>
        <v>0</v>
      </c>
      <c r="Q17" s="89">
        <f>J17+M17+G17</f>
        <v>57</v>
      </c>
      <c r="R17" s="14" t="str">
        <f t="shared" si="6"/>
        <v>E</v>
      </c>
      <c r="S17" s="20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7.25" thickBot="1" thickTop="1">
      <c r="A18" s="12">
        <v>11</v>
      </c>
      <c r="B18" s="58" t="s">
        <v>51</v>
      </c>
      <c r="C18" s="63" t="s">
        <v>38</v>
      </c>
      <c r="D18" s="63"/>
      <c r="E18" s="25">
        <v>6</v>
      </c>
      <c r="F18" s="25">
        <v>6</v>
      </c>
      <c r="G18" s="82">
        <f t="shared" si="1"/>
        <v>12</v>
      </c>
      <c r="H18" s="67">
        <v>23</v>
      </c>
      <c r="I18" s="68"/>
      <c r="J18" s="83">
        <f t="shared" si="2"/>
        <v>23</v>
      </c>
      <c r="K18" s="79">
        <v>9</v>
      </c>
      <c r="L18" s="80">
        <v>30</v>
      </c>
      <c r="M18" s="84">
        <f t="shared" si="3"/>
        <v>30</v>
      </c>
      <c r="N18" s="17"/>
      <c r="O18" s="17"/>
      <c r="P18" s="87">
        <f t="shared" si="4"/>
        <v>0</v>
      </c>
      <c r="Q18" s="89">
        <f t="shared" si="5"/>
        <v>65</v>
      </c>
      <c r="R18" s="14" t="str">
        <f t="shared" si="6"/>
        <v>D</v>
      </c>
      <c r="S18" s="20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7.25" thickBot="1" thickTop="1">
      <c r="A19" s="16">
        <v>12</v>
      </c>
      <c r="B19" s="58" t="s">
        <v>52</v>
      </c>
      <c r="C19" s="63" t="s">
        <v>36</v>
      </c>
      <c r="D19" s="63"/>
      <c r="E19" s="25">
        <v>6</v>
      </c>
      <c r="F19" s="25">
        <v>6</v>
      </c>
      <c r="G19" s="82">
        <f t="shared" si="1"/>
        <v>12</v>
      </c>
      <c r="H19" s="67">
        <v>22</v>
      </c>
      <c r="I19" s="68"/>
      <c r="J19" s="83">
        <f t="shared" si="2"/>
        <v>22</v>
      </c>
      <c r="K19" s="79">
        <v>26</v>
      </c>
      <c r="L19" s="80"/>
      <c r="M19" s="84">
        <f t="shared" si="3"/>
        <v>26</v>
      </c>
      <c r="N19" s="17"/>
      <c r="O19" s="17"/>
      <c r="P19" s="87">
        <f t="shared" si="4"/>
        <v>0</v>
      </c>
      <c r="Q19" s="89">
        <f t="shared" si="5"/>
        <v>60</v>
      </c>
      <c r="R19" s="14" t="str">
        <f t="shared" si="6"/>
        <v>D</v>
      </c>
      <c r="S19" s="20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7.25" thickBot="1" thickTop="1">
      <c r="A20" s="16">
        <v>13</v>
      </c>
      <c r="B20" s="58" t="s">
        <v>53</v>
      </c>
      <c r="C20" s="63" t="s">
        <v>36</v>
      </c>
      <c r="D20" s="63">
        <v>5</v>
      </c>
      <c r="E20" s="25">
        <v>6</v>
      </c>
      <c r="F20" s="25">
        <v>6</v>
      </c>
      <c r="G20" s="82">
        <f t="shared" si="1"/>
        <v>17</v>
      </c>
      <c r="H20" s="67">
        <v>25</v>
      </c>
      <c r="I20" s="68"/>
      <c r="J20" s="83">
        <f t="shared" si="2"/>
        <v>25</v>
      </c>
      <c r="K20" s="79">
        <v>42</v>
      </c>
      <c r="L20" s="80">
        <v>44</v>
      </c>
      <c r="M20" s="84">
        <f t="shared" si="3"/>
        <v>44</v>
      </c>
      <c r="N20" s="17"/>
      <c r="O20" s="17"/>
      <c r="P20" s="87">
        <f t="shared" si="4"/>
        <v>0</v>
      </c>
      <c r="Q20" s="89">
        <f>J20+M20+G20</f>
        <v>86</v>
      </c>
      <c r="R20" s="14" t="str">
        <f t="shared" si="6"/>
        <v>B</v>
      </c>
      <c r="S20" s="20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17.25" thickBot="1" thickTop="1">
      <c r="A21" s="16">
        <v>14</v>
      </c>
      <c r="B21" s="58" t="s">
        <v>54</v>
      </c>
      <c r="C21" s="63" t="s">
        <v>37</v>
      </c>
      <c r="D21" s="63"/>
      <c r="E21" s="25">
        <v>8</v>
      </c>
      <c r="F21" s="25">
        <v>7</v>
      </c>
      <c r="G21" s="82">
        <f t="shared" si="1"/>
        <v>15</v>
      </c>
      <c r="H21" s="67">
        <v>22</v>
      </c>
      <c r="I21" s="68"/>
      <c r="J21" s="83">
        <f t="shared" si="2"/>
        <v>22</v>
      </c>
      <c r="K21" s="79">
        <v>23</v>
      </c>
      <c r="L21" s="80"/>
      <c r="M21" s="84">
        <f t="shared" si="3"/>
        <v>23</v>
      </c>
      <c r="N21" s="17"/>
      <c r="O21" s="17"/>
      <c r="P21" s="87">
        <f t="shared" si="4"/>
        <v>0</v>
      </c>
      <c r="Q21" s="89">
        <f t="shared" si="5"/>
        <v>60</v>
      </c>
      <c r="R21" s="14" t="str">
        <f t="shared" si="6"/>
        <v>D</v>
      </c>
      <c r="S21" s="20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7.25" thickBot="1" thickTop="1">
      <c r="A22" s="16">
        <v>15</v>
      </c>
      <c r="B22" s="58" t="s">
        <v>55</v>
      </c>
      <c r="C22" s="63" t="s">
        <v>34</v>
      </c>
      <c r="D22" s="63"/>
      <c r="E22" s="25">
        <v>9</v>
      </c>
      <c r="F22" s="25">
        <v>9</v>
      </c>
      <c r="G22" s="82">
        <f t="shared" si="1"/>
        <v>18</v>
      </c>
      <c r="H22" s="67">
        <v>11</v>
      </c>
      <c r="I22" s="68">
        <v>14</v>
      </c>
      <c r="J22" s="83">
        <f t="shared" si="2"/>
        <v>14</v>
      </c>
      <c r="K22" s="79"/>
      <c r="L22" s="80">
        <v>33</v>
      </c>
      <c r="M22" s="84">
        <f t="shared" si="3"/>
        <v>33</v>
      </c>
      <c r="N22" s="17"/>
      <c r="O22" s="17"/>
      <c r="P22" s="87">
        <f t="shared" si="4"/>
        <v>0</v>
      </c>
      <c r="Q22" s="89">
        <f t="shared" si="5"/>
        <v>65</v>
      </c>
      <c r="R22" s="14" t="str">
        <f t="shared" si="6"/>
        <v>D</v>
      </c>
      <c r="S22" s="20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ht="17.25" thickBot="1" thickTop="1">
      <c r="A23" s="16">
        <v>16</v>
      </c>
      <c r="B23" s="58" t="s">
        <v>56</v>
      </c>
      <c r="C23" s="63" t="s">
        <v>37</v>
      </c>
      <c r="D23" s="63">
        <v>3</v>
      </c>
      <c r="E23" s="25">
        <v>8</v>
      </c>
      <c r="F23" s="25">
        <v>7</v>
      </c>
      <c r="G23" s="82">
        <f t="shared" si="1"/>
        <v>18</v>
      </c>
      <c r="H23" s="67">
        <v>20</v>
      </c>
      <c r="I23" s="68"/>
      <c r="J23" s="83">
        <f t="shared" si="2"/>
        <v>20</v>
      </c>
      <c r="K23" s="79">
        <v>34</v>
      </c>
      <c r="L23" s="80">
        <v>49</v>
      </c>
      <c r="M23" s="84">
        <f t="shared" si="3"/>
        <v>49</v>
      </c>
      <c r="N23" s="17"/>
      <c r="O23" s="17"/>
      <c r="P23" s="87">
        <f t="shared" si="4"/>
        <v>0</v>
      </c>
      <c r="Q23" s="89">
        <f t="shared" si="5"/>
        <v>87</v>
      </c>
      <c r="R23" s="14" t="str">
        <f t="shared" si="6"/>
        <v>B</v>
      </c>
      <c r="S23" s="20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7.25" thickBot="1" thickTop="1">
      <c r="A24" s="16">
        <v>17</v>
      </c>
      <c r="B24" s="58" t="s">
        <v>57</v>
      </c>
      <c r="C24" s="63" t="s">
        <v>34</v>
      </c>
      <c r="D24" s="63"/>
      <c r="E24" s="25">
        <v>9</v>
      </c>
      <c r="F24" s="25">
        <v>9</v>
      </c>
      <c r="G24" s="82">
        <f t="shared" si="1"/>
        <v>18</v>
      </c>
      <c r="H24" s="67"/>
      <c r="I24" s="68"/>
      <c r="J24" s="83">
        <f t="shared" si="2"/>
        <v>0</v>
      </c>
      <c r="K24" s="79">
        <v>3</v>
      </c>
      <c r="L24" s="80">
        <v>4</v>
      </c>
      <c r="M24" s="84">
        <f t="shared" si="3"/>
        <v>4</v>
      </c>
      <c r="N24" s="17"/>
      <c r="O24" s="17"/>
      <c r="P24" s="87">
        <f t="shared" si="4"/>
        <v>0</v>
      </c>
      <c r="Q24" s="89">
        <f t="shared" si="5"/>
        <v>22</v>
      </c>
      <c r="R24" s="14" t="str">
        <f t="shared" si="6"/>
        <v>F</v>
      </c>
      <c r="S24" s="20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ht="17.25" thickBot="1" thickTop="1">
      <c r="A25" s="16">
        <v>18</v>
      </c>
      <c r="B25" s="58" t="s">
        <v>58</v>
      </c>
      <c r="C25" s="63" t="s">
        <v>38</v>
      </c>
      <c r="D25" s="63">
        <v>4</v>
      </c>
      <c r="E25" s="25">
        <v>6</v>
      </c>
      <c r="F25" s="25">
        <v>6</v>
      </c>
      <c r="G25" s="82">
        <f t="shared" si="1"/>
        <v>16</v>
      </c>
      <c r="H25" s="67">
        <v>24</v>
      </c>
      <c r="I25" s="68"/>
      <c r="J25" s="83">
        <f t="shared" si="2"/>
        <v>24</v>
      </c>
      <c r="K25" s="79">
        <v>10</v>
      </c>
      <c r="L25" s="80"/>
      <c r="M25" s="84">
        <f t="shared" si="3"/>
        <v>10</v>
      </c>
      <c r="N25" s="17"/>
      <c r="O25" s="17"/>
      <c r="P25" s="87">
        <f t="shared" si="4"/>
        <v>0</v>
      </c>
      <c r="Q25" s="89">
        <f t="shared" si="5"/>
        <v>50</v>
      </c>
      <c r="R25" s="14" t="str">
        <f t="shared" si="6"/>
        <v>E</v>
      </c>
      <c r="S25" s="20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ht="17.25" thickBot="1" thickTop="1">
      <c r="A26" s="29">
        <v>19</v>
      </c>
      <c r="B26" s="58" t="s">
        <v>59</v>
      </c>
      <c r="C26" s="63" t="s">
        <v>34</v>
      </c>
      <c r="D26" s="63">
        <v>1</v>
      </c>
      <c r="E26" s="25">
        <v>9</v>
      </c>
      <c r="F26" s="25">
        <v>9</v>
      </c>
      <c r="G26" s="82">
        <f t="shared" si="1"/>
        <v>19</v>
      </c>
      <c r="H26" s="67">
        <v>21</v>
      </c>
      <c r="I26" s="68"/>
      <c r="J26" s="83">
        <f t="shared" si="2"/>
        <v>21</v>
      </c>
      <c r="K26" s="79">
        <v>14</v>
      </c>
      <c r="L26" s="80"/>
      <c r="M26" s="84">
        <f t="shared" si="3"/>
        <v>14</v>
      </c>
      <c r="N26" s="17"/>
      <c r="O26" s="17"/>
      <c r="P26" s="87">
        <f t="shared" si="4"/>
        <v>0</v>
      </c>
      <c r="Q26" s="89">
        <f>J26+M26+G26</f>
        <v>54</v>
      </c>
      <c r="R26" s="14" t="str">
        <f t="shared" si="6"/>
        <v>E</v>
      </c>
      <c r="S26" s="20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7.25" thickBot="1" thickTop="1">
      <c r="A27" s="16">
        <v>20</v>
      </c>
      <c r="B27" s="58" t="s">
        <v>60</v>
      </c>
      <c r="C27" s="63" t="s">
        <v>38</v>
      </c>
      <c r="D27" s="63"/>
      <c r="E27" s="94">
        <v>6</v>
      </c>
      <c r="F27" s="94">
        <v>6</v>
      </c>
      <c r="G27" s="82">
        <f t="shared" si="1"/>
        <v>12</v>
      </c>
      <c r="H27" s="67">
        <v>14</v>
      </c>
      <c r="I27" s="68">
        <v>21</v>
      </c>
      <c r="J27" s="83">
        <f t="shared" si="2"/>
        <v>21</v>
      </c>
      <c r="K27" s="79">
        <v>27</v>
      </c>
      <c r="L27" s="80"/>
      <c r="M27" s="84">
        <f t="shared" si="3"/>
        <v>27</v>
      </c>
      <c r="N27" s="17"/>
      <c r="O27" s="17"/>
      <c r="P27" s="87">
        <f t="shared" si="4"/>
        <v>0</v>
      </c>
      <c r="Q27" s="89">
        <f t="shared" si="5"/>
        <v>60</v>
      </c>
      <c r="R27" s="14" t="str">
        <f t="shared" si="6"/>
        <v>D</v>
      </c>
      <c r="S27" s="20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7.25" thickBot="1" thickTop="1">
      <c r="A28" s="12">
        <v>21</v>
      </c>
      <c r="B28" s="58" t="s">
        <v>61</v>
      </c>
      <c r="C28" s="63" t="s">
        <v>36</v>
      </c>
      <c r="D28" s="63"/>
      <c r="E28" s="25">
        <v>6</v>
      </c>
      <c r="F28" s="25">
        <v>6</v>
      </c>
      <c r="G28" s="82">
        <f t="shared" si="1"/>
        <v>12</v>
      </c>
      <c r="H28" s="67">
        <v>10</v>
      </c>
      <c r="I28" s="68">
        <v>13</v>
      </c>
      <c r="J28" s="83">
        <f t="shared" si="2"/>
        <v>13</v>
      </c>
      <c r="K28" s="79"/>
      <c r="L28" s="80">
        <v>10</v>
      </c>
      <c r="M28" s="84">
        <f t="shared" si="3"/>
        <v>10</v>
      </c>
      <c r="N28" s="17"/>
      <c r="O28" s="17"/>
      <c r="P28" s="87">
        <f t="shared" si="4"/>
        <v>0</v>
      </c>
      <c r="Q28" s="89">
        <f t="shared" si="5"/>
        <v>35</v>
      </c>
      <c r="R28" s="14" t="str">
        <f t="shared" si="6"/>
        <v>F</v>
      </c>
      <c r="S28" s="20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ht="17.25" thickBot="1" thickTop="1">
      <c r="A29" s="16">
        <v>22</v>
      </c>
      <c r="B29" s="58" t="s">
        <v>62</v>
      </c>
      <c r="C29" s="63" t="s">
        <v>38</v>
      </c>
      <c r="D29" s="63"/>
      <c r="E29" s="25">
        <v>6</v>
      </c>
      <c r="F29" s="25">
        <v>6</v>
      </c>
      <c r="G29" s="82">
        <f t="shared" si="1"/>
        <v>12</v>
      </c>
      <c r="H29" s="67">
        <v>13</v>
      </c>
      <c r="I29" s="68">
        <v>15</v>
      </c>
      <c r="J29" s="83">
        <f t="shared" si="2"/>
        <v>15</v>
      </c>
      <c r="K29" s="79">
        <v>10</v>
      </c>
      <c r="L29" s="80">
        <v>35</v>
      </c>
      <c r="M29" s="84">
        <f t="shared" si="3"/>
        <v>35</v>
      </c>
      <c r="N29" s="17"/>
      <c r="O29" s="17"/>
      <c r="P29" s="87">
        <f t="shared" si="4"/>
        <v>0</v>
      </c>
      <c r="Q29" s="89">
        <f t="shared" si="5"/>
        <v>62</v>
      </c>
      <c r="R29" s="14" t="str">
        <f t="shared" si="6"/>
        <v>D</v>
      </c>
      <c r="S29" s="20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ht="17.25" thickBot="1" thickTop="1">
      <c r="A30" s="16">
        <v>23</v>
      </c>
      <c r="B30" s="58" t="s">
        <v>63</v>
      </c>
      <c r="C30" s="63" t="s">
        <v>22</v>
      </c>
      <c r="D30" s="63"/>
      <c r="E30" s="94">
        <v>5</v>
      </c>
      <c r="F30" s="94">
        <v>5</v>
      </c>
      <c r="G30" s="82">
        <f t="shared" si="1"/>
        <v>10</v>
      </c>
      <c r="H30" s="67">
        <v>15</v>
      </c>
      <c r="I30" s="68">
        <v>19</v>
      </c>
      <c r="J30" s="83">
        <f t="shared" si="2"/>
        <v>19</v>
      </c>
      <c r="K30" s="79">
        <v>13</v>
      </c>
      <c r="L30" s="80">
        <v>16</v>
      </c>
      <c r="M30" s="84">
        <f t="shared" si="3"/>
        <v>16</v>
      </c>
      <c r="N30" s="17"/>
      <c r="O30" s="17"/>
      <c r="P30" s="87">
        <f t="shared" si="4"/>
        <v>0</v>
      </c>
      <c r="Q30" s="89">
        <f t="shared" si="5"/>
        <v>45</v>
      </c>
      <c r="R30" s="14" t="str">
        <f t="shared" si="6"/>
        <v>F</v>
      </c>
      <c r="S30" s="20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7.25" thickBot="1" thickTop="1">
      <c r="A31" s="16">
        <v>24</v>
      </c>
      <c r="B31" s="58" t="s">
        <v>64</v>
      </c>
      <c r="C31" s="63" t="s">
        <v>38</v>
      </c>
      <c r="D31" s="111"/>
      <c r="E31" s="61">
        <v>6</v>
      </c>
      <c r="F31" s="61">
        <v>6</v>
      </c>
      <c r="G31" s="82">
        <f t="shared" si="1"/>
        <v>12</v>
      </c>
      <c r="H31" s="67">
        <v>8</v>
      </c>
      <c r="I31" s="68">
        <v>18</v>
      </c>
      <c r="J31" s="83">
        <f t="shared" si="2"/>
        <v>18</v>
      </c>
      <c r="K31" s="79">
        <v>5</v>
      </c>
      <c r="L31" s="80">
        <v>20</v>
      </c>
      <c r="M31" s="84">
        <f t="shared" si="3"/>
        <v>20</v>
      </c>
      <c r="N31" s="17"/>
      <c r="O31" s="17"/>
      <c r="P31" s="87">
        <f t="shared" si="4"/>
        <v>0</v>
      </c>
      <c r="Q31" s="89">
        <f t="shared" si="5"/>
        <v>50</v>
      </c>
      <c r="R31" s="14" t="str">
        <f t="shared" si="6"/>
        <v>E</v>
      </c>
      <c r="S31" s="20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7.25" thickBot="1" thickTop="1">
      <c r="A32" s="16">
        <v>25</v>
      </c>
      <c r="B32" s="58" t="s">
        <v>65</v>
      </c>
      <c r="C32" s="63" t="s">
        <v>37</v>
      </c>
      <c r="D32" s="111">
        <v>3</v>
      </c>
      <c r="E32" s="61">
        <v>8</v>
      </c>
      <c r="F32" s="61">
        <v>7</v>
      </c>
      <c r="G32" s="82">
        <f t="shared" si="1"/>
        <v>18</v>
      </c>
      <c r="H32" s="67">
        <v>21</v>
      </c>
      <c r="I32" s="68">
        <v>25</v>
      </c>
      <c r="J32" s="83">
        <f t="shared" si="2"/>
        <v>25</v>
      </c>
      <c r="K32" s="79">
        <v>38</v>
      </c>
      <c r="L32" s="80">
        <v>43</v>
      </c>
      <c r="M32" s="84">
        <f t="shared" si="3"/>
        <v>43</v>
      </c>
      <c r="N32" s="17"/>
      <c r="O32" s="17"/>
      <c r="P32" s="87">
        <f t="shared" si="4"/>
        <v>0</v>
      </c>
      <c r="Q32" s="89">
        <f t="shared" si="5"/>
        <v>86</v>
      </c>
      <c r="R32" s="14" t="str">
        <f t="shared" si="6"/>
        <v>B</v>
      </c>
      <c r="S32" s="20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17.25" thickBot="1" thickTop="1">
      <c r="A33" s="16">
        <v>26</v>
      </c>
      <c r="B33" s="58" t="s">
        <v>66</v>
      </c>
      <c r="C33" s="63" t="s">
        <v>22</v>
      </c>
      <c r="D33" s="111"/>
      <c r="E33" s="61">
        <v>5</v>
      </c>
      <c r="F33" s="61">
        <v>5</v>
      </c>
      <c r="G33" s="82">
        <f t="shared" si="1"/>
        <v>10</v>
      </c>
      <c r="H33" s="67">
        <v>20</v>
      </c>
      <c r="I33" s="68"/>
      <c r="J33" s="83">
        <f t="shared" si="2"/>
        <v>20</v>
      </c>
      <c r="K33" s="79">
        <v>22</v>
      </c>
      <c r="L33" s="80"/>
      <c r="M33" s="84">
        <f t="shared" si="3"/>
        <v>22</v>
      </c>
      <c r="N33" s="17"/>
      <c r="O33" s="17"/>
      <c r="P33" s="87">
        <f t="shared" si="4"/>
        <v>0</v>
      </c>
      <c r="Q33" s="89">
        <f t="shared" si="5"/>
        <v>52</v>
      </c>
      <c r="R33" s="14" t="str">
        <f t="shared" si="6"/>
        <v>E</v>
      </c>
      <c r="S33" s="20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7.25" thickBot="1" thickTop="1">
      <c r="A34" s="16">
        <v>27</v>
      </c>
      <c r="B34" s="58" t="s">
        <v>67</v>
      </c>
      <c r="C34" s="63" t="s">
        <v>22</v>
      </c>
      <c r="D34" s="63">
        <v>3</v>
      </c>
      <c r="E34" s="25">
        <v>5</v>
      </c>
      <c r="F34" s="25">
        <v>5</v>
      </c>
      <c r="G34" s="82">
        <f t="shared" si="1"/>
        <v>13</v>
      </c>
      <c r="H34" s="67">
        <v>24</v>
      </c>
      <c r="I34" s="68"/>
      <c r="J34" s="83">
        <f t="shared" si="2"/>
        <v>24</v>
      </c>
      <c r="K34" s="79">
        <v>26</v>
      </c>
      <c r="L34" s="80"/>
      <c r="M34" s="84">
        <f t="shared" si="3"/>
        <v>26</v>
      </c>
      <c r="N34" s="17"/>
      <c r="O34" s="17"/>
      <c r="P34" s="87">
        <f t="shared" si="4"/>
        <v>0</v>
      </c>
      <c r="Q34" s="89">
        <f t="shared" si="5"/>
        <v>63</v>
      </c>
      <c r="R34" s="14" t="str">
        <f t="shared" si="6"/>
        <v>D</v>
      </c>
      <c r="S34" s="20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7.25" thickBot="1" thickTop="1">
      <c r="A35" s="16">
        <v>28</v>
      </c>
      <c r="B35" s="58" t="s">
        <v>68</v>
      </c>
      <c r="C35" s="63" t="s">
        <v>38</v>
      </c>
      <c r="D35" s="63"/>
      <c r="E35" s="25">
        <v>6</v>
      </c>
      <c r="F35" s="25">
        <v>6</v>
      </c>
      <c r="G35" s="82">
        <f t="shared" si="1"/>
        <v>12</v>
      </c>
      <c r="H35" s="67">
        <v>12</v>
      </c>
      <c r="I35" s="68">
        <v>10</v>
      </c>
      <c r="J35" s="83">
        <f t="shared" si="2"/>
        <v>10</v>
      </c>
      <c r="K35" s="79">
        <v>12</v>
      </c>
      <c r="L35" s="80">
        <v>26</v>
      </c>
      <c r="M35" s="84">
        <f t="shared" si="3"/>
        <v>26</v>
      </c>
      <c r="N35" s="17"/>
      <c r="O35" s="17"/>
      <c r="P35" s="87">
        <f t="shared" si="4"/>
        <v>0</v>
      </c>
      <c r="Q35" s="89">
        <f t="shared" si="5"/>
        <v>48</v>
      </c>
      <c r="R35" s="14" t="str">
        <f t="shared" si="6"/>
        <v>F</v>
      </c>
      <c r="S35" s="20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7.25" thickBot="1" thickTop="1">
      <c r="A36" s="29">
        <v>29</v>
      </c>
      <c r="B36" s="58" t="s">
        <v>69</v>
      </c>
      <c r="C36" s="63" t="s">
        <v>35</v>
      </c>
      <c r="D36" s="63"/>
      <c r="E36" s="94"/>
      <c r="F36" s="94"/>
      <c r="G36" s="82">
        <f t="shared" si="1"/>
        <v>0</v>
      </c>
      <c r="H36" s="67">
        <v>23</v>
      </c>
      <c r="I36" s="68"/>
      <c r="J36" s="83">
        <f t="shared" si="2"/>
        <v>23</v>
      </c>
      <c r="K36" s="79">
        <v>18</v>
      </c>
      <c r="L36" s="80">
        <v>28</v>
      </c>
      <c r="M36" s="84">
        <f t="shared" si="3"/>
        <v>28</v>
      </c>
      <c r="N36" s="17"/>
      <c r="O36" s="17"/>
      <c r="P36" s="87">
        <f t="shared" si="4"/>
        <v>0</v>
      </c>
      <c r="Q36" s="89">
        <f t="shared" si="5"/>
        <v>51</v>
      </c>
      <c r="R36" s="14" t="str">
        <f t="shared" si="6"/>
        <v>E</v>
      </c>
      <c r="S36" s="20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7.25" thickBot="1" thickTop="1">
      <c r="A37" s="16">
        <v>30</v>
      </c>
      <c r="B37" s="58" t="s">
        <v>70</v>
      </c>
      <c r="C37" s="63" t="s">
        <v>37</v>
      </c>
      <c r="D37" s="63"/>
      <c r="E37" s="25">
        <v>8</v>
      </c>
      <c r="F37" s="25">
        <v>7</v>
      </c>
      <c r="G37" s="82">
        <f t="shared" si="1"/>
        <v>15</v>
      </c>
      <c r="H37" s="67">
        <v>17</v>
      </c>
      <c r="I37" s="68"/>
      <c r="J37" s="83">
        <f t="shared" si="2"/>
        <v>17</v>
      </c>
      <c r="K37" s="79">
        <v>15</v>
      </c>
      <c r="L37" s="80">
        <v>29</v>
      </c>
      <c r="M37" s="84">
        <f t="shared" si="3"/>
        <v>29</v>
      </c>
      <c r="N37" s="17"/>
      <c r="O37" s="17"/>
      <c r="P37" s="87">
        <f t="shared" si="4"/>
        <v>0</v>
      </c>
      <c r="Q37" s="89">
        <f t="shared" si="5"/>
        <v>61</v>
      </c>
      <c r="R37" s="14" t="str">
        <f t="shared" si="6"/>
        <v>D</v>
      </c>
      <c r="S37" s="20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7.25" thickBot="1" thickTop="1">
      <c r="A38" s="12">
        <v>31</v>
      </c>
      <c r="B38" s="58" t="s">
        <v>71</v>
      </c>
      <c r="C38" s="63" t="s">
        <v>34</v>
      </c>
      <c r="D38" s="63"/>
      <c r="E38" s="25">
        <v>9</v>
      </c>
      <c r="F38" s="25">
        <v>9</v>
      </c>
      <c r="G38" s="82">
        <f t="shared" si="1"/>
        <v>18</v>
      </c>
      <c r="H38" s="96">
        <v>21</v>
      </c>
      <c r="I38" s="97"/>
      <c r="J38" s="83">
        <f t="shared" si="2"/>
        <v>21</v>
      </c>
      <c r="K38" s="98">
        <v>38</v>
      </c>
      <c r="L38" s="99"/>
      <c r="M38" s="85">
        <f t="shared" si="3"/>
        <v>38</v>
      </c>
      <c r="N38" s="100"/>
      <c r="O38" s="100"/>
      <c r="P38" s="90">
        <f t="shared" si="4"/>
        <v>0</v>
      </c>
      <c r="Q38" s="91">
        <f t="shared" si="5"/>
        <v>77</v>
      </c>
      <c r="R38" s="30" t="str">
        <f t="shared" si="6"/>
        <v>C</v>
      </c>
      <c r="S38" s="20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7.25" thickBot="1" thickTop="1">
      <c r="A39" s="16">
        <v>32</v>
      </c>
      <c r="B39" s="58" t="s">
        <v>72</v>
      </c>
      <c r="C39" s="63" t="s">
        <v>37</v>
      </c>
      <c r="D39" s="63"/>
      <c r="E39" s="25">
        <v>8</v>
      </c>
      <c r="F39" s="25">
        <v>7</v>
      </c>
      <c r="G39" s="82">
        <f t="shared" si="1"/>
        <v>15</v>
      </c>
      <c r="H39" s="67">
        <v>20</v>
      </c>
      <c r="I39" s="68"/>
      <c r="J39" s="83">
        <f t="shared" si="2"/>
        <v>20</v>
      </c>
      <c r="K39" s="79">
        <v>23</v>
      </c>
      <c r="L39" s="80"/>
      <c r="M39" s="84">
        <f t="shared" si="3"/>
        <v>23</v>
      </c>
      <c r="N39" s="17"/>
      <c r="O39" s="17"/>
      <c r="P39" s="87">
        <f t="shared" si="4"/>
        <v>0</v>
      </c>
      <c r="Q39" s="89">
        <f t="shared" si="5"/>
        <v>58</v>
      </c>
      <c r="R39" s="14" t="str">
        <f t="shared" si="6"/>
        <v>E</v>
      </c>
      <c r="S39" s="20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7.25" thickBot="1" thickTop="1">
      <c r="A40" s="16">
        <v>33</v>
      </c>
      <c r="B40" s="58" t="s">
        <v>73</v>
      </c>
      <c r="C40" s="63" t="s">
        <v>36</v>
      </c>
      <c r="D40" s="63"/>
      <c r="E40" s="25">
        <v>6</v>
      </c>
      <c r="F40" s="25">
        <v>6</v>
      </c>
      <c r="G40" s="82">
        <f t="shared" si="1"/>
        <v>12</v>
      </c>
      <c r="H40" s="67"/>
      <c r="I40" s="68">
        <v>20</v>
      </c>
      <c r="J40" s="83">
        <f t="shared" si="2"/>
        <v>20</v>
      </c>
      <c r="K40" s="79">
        <v>13</v>
      </c>
      <c r="L40" s="80">
        <v>35</v>
      </c>
      <c r="M40" s="84">
        <f t="shared" si="3"/>
        <v>35</v>
      </c>
      <c r="N40" s="17"/>
      <c r="O40" s="17"/>
      <c r="P40" s="87">
        <f t="shared" si="4"/>
        <v>0</v>
      </c>
      <c r="Q40" s="89">
        <f t="shared" si="5"/>
        <v>67</v>
      </c>
      <c r="R40" s="14" t="str">
        <f t="shared" si="6"/>
        <v>D</v>
      </c>
      <c r="S40" s="20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7.25" thickBot="1" thickTop="1">
      <c r="A41" s="16">
        <v>34</v>
      </c>
      <c r="B41" s="58" t="s">
        <v>74</v>
      </c>
      <c r="C41" s="63" t="s">
        <v>35</v>
      </c>
      <c r="D41" s="63"/>
      <c r="E41" s="94"/>
      <c r="F41" s="94"/>
      <c r="G41" s="82">
        <f t="shared" si="1"/>
        <v>0</v>
      </c>
      <c r="H41" s="67">
        <v>16</v>
      </c>
      <c r="I41" s="68"/>
      <c r="J41" s="83">
        <f t="shared" si="2"/>
        <v>16</v>
      </c>
      <c r="K41" s="79"/>
      <c r="L41" s="80"/>
      <c r="M41" s="84">
        <f t="shared" si="3"/>
        <v>0</v>
      </c>
      <c r="N41" s="17"/>
      <c r="O41" s="17"/>
      <c r="P41" s="87">
        <f t="shared" si="4"/>
        <v>0</v>
      </c>
      <c r="Q41" s="89">
        <f t="shared" si="5"/>
        <v>16</v>
      </c>
      <c r="R41" s="14" t="str">
        <f t="shared" si="6"/>
        <v>F</v>
      </c>
      <c r="S41" s="20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7.25" thickBot="1" thickTop="1">
      <c r="A42" s="16">
        <v>35</v>
      </c>
      <c r="B42" s="58" t="s">
        <v>75</v>
      </c>
      <c r="C42" s="63" t="s">
        <v>38</v>
      </c>
      <c r="D42" s="63"/>
      <c r="E42" s="25">
        <v>6</v>
      </c>
      <c r="F42" s="25">
        <v>6</v>
      </c>
      <c r="G42" s="82">
        <f t="shared" si="1"/>
        <v>12</v>
      </c>
      <c r="H42" s="71">
        <v>13</v>
      </c>
      <c r="I42" s="72">
        <v>20</v>
      </c>
      <c r="J42" s="83">
        <f t="shared" si="2"/>
        <v>20</v>
      </c>
      <c r="K42" s="79">
        <v>15</v>
      </c>
      <c r="L42" s="80">
        <v>31</v>
      </c>
      <c r="M42" s="84">
        <f t="shared" si="3"/>
        <v>31</v>
      </c>
      <c r="N42" s="17"/>
      <c r="O42" s="17"/>
      <c r="P42" s="87">
        <f t="shared" si="4"/>
        <v>0</v>
      </c>
      <c r="Q42" s="89">
        <f t="shared" si="5"/>
        <v>63</v>
      </c>
      <c r="R42" s="14" t="str">
        <f t="shared" si="6"/>
        <v>D</v>
      </c>
      <c r="S42" s="20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7.25" thickBot="1" thickTop="1">
      <c r="A43" s="16">
        <v>36</v>
      </c>
      <c r="B43" s="58" t="s">
        <v>76</v>
      </c>
      <c r="C43" s="63" t="s">
        <v>36</v>
      </c>
      <c r="D43" s="63"/>
      <c r="E43" s="25">
        <v>6</v>
      </c>
      <c r="F43" s="25">
        <v>6</v>
      </c>
      <c r="G43" s="82">
        <f t="shared" si="1"/>
        <v>12</v>
      </c>
      <c r="H43" s="73">
        <v>23</v>
      </c>
      <c r="I43" s="74"/>
      <c r="J43" s="83">
        <f t="shared" si="2"/>
        <v>23</v>
      </c>
      <c r="K43" s="79">
        <v>21</v>
      </c>
      <c r="L43" s="80"/>
      <c r="M43" s="84">
        <f t="shared" si="3"/>
        <v>21</v>
      </c>
      <c r="N43" s="17"/>
      <c r="O43" s="17"/>
      <c r="P43" s="87">
        <f t="shared" si="4"/>
        <v>0</v>
      </c>
      <c r="Q43" s="89">
        <f t="shared" si="5"/>
        <v>56</v>
      </c>
      <c r="R43" s="14" t="str">
        <f t="shared" si="6"/>
        <v>E</v>
      </c>
      <c r="S43" s="20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7.25" thickBot="1" thickTop="1">
      <c r="A44" s="16">
        <v>37</v>
      </c>
      <c r="B44" s="58" t="s">
        <v>77</v>
      </c>
      <c r="C44" s="63" t="s">
        <v>38</v>
      </c>
      <c r="D44" s="63"/>
      <c r="E44" s="25">
        <v>6</v>
      </c>
      <c r="F44" s="25">
        <v>6</v>
      </c>
      <c r="G44" s="82">
        <f t="shared" si="1"/>
        <v>12</v>
      </c>
      <c r="H44" s="73"/>
      <c r="I44" s="74">
        <v>6</v>
      </c>
      <c r="J44" s="83">
        <f t="shared" si="2"/>
        <v>6</v>
      </c>
      <c r="K44" s="79">
        <v>2</v>
      </c>
      <c r="L44" s="80">
        <v>12</v>
      </c>
      <c r="M44" s="84">
        <f t="shared" si="3"/>
        <v>12</v>
      </c>
      <c r="N44" s="17"/>
      <c r="O44" s="17"/>
      <c r="P44" s="87">
        <f t="shared" si="4"/>
        <v>0</v>
      </c>
      <c r="Q44" s="89">
        <f t="shared" si="5"/>
        <v>30</v>
      </c>
      <c r="R44" s="14" t="str">
        <f t="shared" si="6"/>
        <v>F</v>
      </c>
      <c r="S44" s="20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7.25" thickBot="1" thickTop="1">
      <c r="A45" s="16">
        <v>38</v>
      </c>
      <c r="B45" s="58" t="s">
        <v>78</v>
      </c>
      <c r="C45" s="63" t="s">
        <v>38</v>
      </c>
      <c r="D45" s="63"/>
      <c r="E45" s="25">
        <v>6</v>
      </c>
      <c r="F45" s="25">
        <v>6</v>
      </c>
      <c r="G45" s="82">
        <f t="shared" si="1"/>
        <v>12</v>
      </c>
      <c r="H45" s="73">
        <v>22</v>
      </c>
      <c r="I45" s="74"/>
      <c r="J45" s="83">
        <f t="shared" si="2"/>
        <v>22</v>
      </c>
      <c r="K45" s="79">
        <v>12</v>
      </c>
      <c r="L45" s="80">
        <v>34</v>
      </c>
      <c r="M45" s="84">
        <f t="shared" si="3"/>
        <v>34</v>
      </c>
      <c r="N45" s="17"/>
      <c r="O45" s="17"/>
      <c r="P45" s="87">
        <f t="shared" si="4"/>
        <v>0</v>
      </c>
      <c r="Q45" s="89">
        <f t="shared" si="5"/>
        <v>68</v>
      </c>
      <c r="R45" s="14" t="str">
        <f t="shared" si="6"/>
        <v>D</v>
      </c>
      <c r="S45" s="20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7.25" thickBot="1" thickTop="1">
      <c r="A46" s="29">
        <v>39</v>
      </c>
      <c r="B46" s="58" t="s">
        <v>79</v>
      </c>
      <c r="C46" s="63" t="s">
        <v>22</v>
      </c>
      <c r="D46" s="63"/>
      <c r="E46" s="25">
        <v>5</v>
      </c>
      <c r="F46" s="25">
        <v>5</v>
      </c>
      <c r="G46" s="82">
        <f t="shared" si="1"/>
        <v>10</v>
      </c>
      <c r="H46" s="75"/>
      <c r="I46" s="76">
        <v>15</v>
      </c>
      <c r="J46" s="83">
        <f t="shared" si="2"/>
        <v>15</v>
      </c>
      <c r="K46" s="79">
        <v>13</v>
      </c>
      <c r="L46" s="80">
        <v>23</v>
      </c>
      <c r="M46" s="84">
        <f t="shared" si="3"/>
        <v>23</v>
      </c>
      <c r="N46" s="17"/>
      <c r="O46" s="17"/>
      <c r="P46" s="87">
        <f t="shared" si="4"/>
        <v>0</v>
      </c>
      <c r="Q46" s="89">
        <f>J46+M46+G46</f>
        <v>48</v>
      </c>
      <c r="R46" s="35" t="str">
        <f t="shared" si="6"/>
        <v>F</v>
      </c>
      <c r="S46" s="20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7.25" thickBot="1" thickTop="1">
      <c r="A47" s="16">
        <v>40</v>
      </c>
      <c r="B47" s="58" t="s">
        <v>80</v>
      </c>
      <c r="C47" s="63" t="s">
        <v>34</v>
      </c>
      <c r="D47" s="63">
        <v>2</v>
      </c>
      <c r="E47" s="25">
        <v>9</v>
      </c>
      <c r="F47" s="25">
        <v>9</v>
      </c>
      <c r="G47" s="82">
        <f t="shared" si="1"/>
        <v>20</v>
      </c>
      <c r="H47" s="75">
        <v>21</v>
      </c>
      <c r="I47" s="76"/>
      <c r="J47" s="83">
        <f t="shared" si="2"/>
        <v>21</v>
      </c>
      <c r="K47" s="79">
        <v>17</v>
      </c>
      <c r="L47" s="80"/>
      <c r="M47" s="84">
        <f t="shared" si="3"/>
        <v>17</v>
      </c>
      <c r="N47" s="17"/>
      <c r="O47" s="17"/>
      <c r="P47" s="87">
        <f t="shared" si="4"/>
        <v>0</v>
      </c>
      <c r="Q47" s="89">
        <f>J47+M47+G47</f>
        <v>58</v>
      </c>
      <c r="R47" s="14" t="str">
        <f t="shared" si="6"/>
        <v>E</v>
      </c>
      <c r="S47" s="20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7.25" thickBot="1" thickTop="1">
      <c r="A48" s="12">
        <v>41</v>
      </c>
      <c r="B48" s="58" t="s">
        <v>81</v>
      </c>
      <c r="C48" s="63" t="s">
        <v>34</v>
      </c>
      <c r="D48" s="63"/>
      <c r="E48" s="25">
        <v>9</v>
      </c>
      <c r="F48" s="25">
        <v>9</v>
      </c>
      <c r="G48" s="82">
        <f t="shared" si="1"/>
        <v>18</v>
      </c>
      <c r="H48" s="75">
        <v>16</v>
      </c>
      <c r="I48" s="76"/>
      <c r="J48" s="83">
        <f t="shared" si="2"/>
        <v>16</v>
      </c>
      <c r="K48" s="79">
        <v>8</v>
      </c>
      <c r="L48" s="80">
        <v>18</v>
      </c>
      <c r="M48" s="84">
        <f t="shared" si="3"/>
        <v>18</v>
      </c>
      <c r="N48" s="17"/>
      <c r="O48" s="17"/>
      <c r="P48" s="87">
        <f t="shared" si="4"/>
        <v>0</v>
      </c>
      <c r="Q48" s="89">
        <f t="shared" si="5"/>
        <v>52</v>
      </c>
      <c r="R48" s="14" t="str">
        <f t="shared" si="6"/>
        <v>E</v>
      </c>
      <c r="S48" s="20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7.25" thickBot="1" thickTop="1">
      <c r="A49" s="16">
        <v>42</v>
      </c>
      <c r="B49" s="58" t="s">
        <v>82</v>
      </c>
      <c r="C49" s="63"/>
      <c r="D49" s="63"/>
      <c r="E49" s="25"/>
      <c r="F49" s="25"/>
      <c r="G49" s="82">
        <f t="shared" si="1"/>
        <v>0</v>
      </c>
      <c r="H49" s="75">
        <v>9</v>
      </c>
      <c r="I49" s="76">
        <v>12</v>
      </c>
      <c r="J49" s="83">
        <f t="shared" si="2"/>
        <v>12</v>
      </c>
      <c r="K49" s="79">
        <v>0</v>
      </c>
      <c r="L49" s="80"/>
      <c r="M49" s="84">
        <f t="shared" si="3"/>
        <v>0</v>
      </c>
      <c r="N49" s="17"/>
      <c r="O49" s="17"/>
      <c r="P49" s="87">
        <f t="shared" si="4"/>
        <v>0</v>
      </c>
      <c r="Q49" s="89">
        <f t="shared" si="5"/>
        <v>12</v>
      </c>
      <c r="R49" s="14" t="str">
        <f t="shared" si="6"/>
        <v>F</v>
      </c>
      <c r="S49" s="20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7.25" thickBot="1" thickTop="1">
      <c r="A50" s="16">
        <v>43</v>
      </c>
      <c r="B50" s="58" t="s">
        <v>83</v>
      </c>
      <c r="C50" s="63" t="s">
        <v>35</v>
      </c>
      <c r="D50" s="63"/>
      <c r="E50" s="25"/>
      <c r="F50" s="25"/>
      <c r="G50" s="82">
        <f t="shared" si="1"/>
        <v>0</v>
      </c>
      <c r="H50" s="75">
        <v>16</v>
      </c>
      <c r="I50" s="76"/>
      <c r="J50" s="83">
        <f t="shared" si="2"/>
        <v>16</v>
      </c>
      <c r="K50" s="79"/>
      <c r="L50" s="80"/>
      <c r="M50" s="84">
        <f t="shared" si="3"/>
        <v>0</v>
      </c>
      <c r="N50" s="17"/>
      <c r="O50" s="17"/>
      <c r="P50" s="87">
        <f t="shared" si="4"/>
        <v>0</v>
      </c>
      <c r="Q50" s="89">
        <f t="shared" si="5"/>
        <v>16</v>
      </c>
      <c r="R50" s="14" t="str">
        <f t="shared" si="6"/>
        <v>F</v>
      </c>
      <c r="S50" s="20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7.25" thickBot="1" thickTop="1">
      <c r="A51" s="16">
        <v>44</v>
      </c>
      <c r="B51" s="58" t="s">
        <v>84</v>
      </c>
      <c r="C51" s="63" t="s">
        <v>22</v>
      </c>
      <c r="D51" s="63"/>
      <c r="E51" s="25">
        <v>5</v>
      </c>
      <c r="F51" s="25">
        <v>5</v>
      </c>
      <c r="G51" s="82">
        <f t="shared" si="1"/>
        <v>10</v>
      </c>
      <c r="H51" s="75">
        <v>20</v>
      </c>
      <c r="I51" s="76"/>
      <c r="J51" s="83">
        <f t="shared" si="2"/>
        <v>20</v>
      </c>
      <c r="K51" s="79"/>
      <c r="L51" s="80">
        <v>3</v>
      </c>
      <c r="M51" s="84">
        <f t="shared" si="3"/>
        <v>3</v>
      </c>
      <c r="N51" s="17"/>
      <c r="O51" s="17"/>
      <c r="P51" s="87">
        <f t="shared" si="4"/>
        <v>0</v>
      </c>
      <c r="Q51" s="89">
        <f t="shared" si="5"/>
        <v>33</v>
      </c>
      <c r="R51" s="14" t="str">
        <f t="shared" si="6"/>
        <v>F</v>
      </c>
      <c r="S51" s="20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7.25" thickBot="1" thickTop="1">
      <c r="A52" s="16">
        <v>45</v>
      </c>
      <c r="B52" s="58" t="s">
        <v>85</v>
      </c>
      <c r="C52" s="64" t="s">
        <v>22</v>
      </c>
      <c r="D52" s="64"/>
      <c r="E52" s="25">
        <v>5</v>
      </c>
      <c r="F52" s="25">
        <v>5</v>
      </c>
      <c r="G52" s="82">
        <f t="shared" si="1"/>
        <v>10</v>
      </c>
      <c r="H52" s="75">
        <v>12</v>
      </c>
      <c r="I52" s="76">
        <v>14</v>
      </c>
      <c r="J52" s="83">
        <f t="shared" si="2"/>
        <v>14</v>
      </c>
      <c r="K52" s="79"/>
      <c r="L52" s="80"/>
      <c r="M52" s="84">
        <f t="shared" si="3"/>
        <v>0</v>
      </c>
      <c r="N52" s="17"/>
      <c r="O52" s="17"/>
      <c r="P52" s="87">
        <f t="shared" si="4"/>
        <v>0</v>
      </c>
      <c r="Q52" s="89">
        <f t="shared" si="5"/>
        <v>24</v>
      </c>
      <c r="R52" s="35" t="str">
        <f t="shared" si="6"/>
        <v>F</v>
      </c>
      <c r="S52" s="20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7.25" thickBot="1" thickTop="1">
      <c r="A53" s="16">
        <v>46</v>
      </c>
      <c r="B53" s="58" t="s">
        <v>86</v>
      </c>
      <c r="C53" s="63" t="s">
        <v>34</v>
      </c>
      <c r="D53" s="63"/>
      <c r="E53" s="25">
        <v>9</v>
      </c>
      <c r="F53" s="25">
        <v>9</v>
      </c>
      <c r="G53" s="82">
        <f t="shared" si="1"/>
        <v>18</v>
      </c>
      <c r="H53" s="75"/>
      <c r="I53" s="76"/>
      <c r="J53" s="83">
        <f t="shared" si="2"/>
        <v>0</v>
      </c>
      <c r="K53" s="79"/>
      <c r="L53" s="80"/>
      <c r="M53" s="86">
        <f t="shared" si="3"/>
        <v>0</v>
      </c>
      <c r="N53" s="22"/>
      <c r="O53" s="22"/>
      <c r="P53" s="92">
        <f t="shared" si="4"/>
        <v>0</v>
      </c>
      <c r="Q53" s="93">
        <f t="shared" si="5"/>
        <v>18</v>
      </c>
      <c r="R53" s="23" t="str">
        <f t="shared" si="6"/>
        <v>F</v>
      </c>
      <c r="S53" s="20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7.25" thickBot="1" thickTop="1">
      <c r="A54" s="16">
        <v>47</v>
      </c>
      <c r="B54" s="58" t="s">
        <v>26</v>
      </c>
      <c r="C54" s="63"/>
      <c r="D54" s="63"/>
      <c r="E54" s="25"/>
      <c r="F54" s="25"/>
      <c r="G54" s="82">
        <f t="shared" si="1"/>
        <v>0</v>
      </c>
      <c r="H54" s="73"/>
      <c r="I54" s="74"/>
      <c r="J54" s="83">
        <f t="shared" si="2"/>
        <v>0</v>
      </c>
      <c r="K54" s="79"/>
      <c r="L54" s="80"/>
      <c r="M54" s="84">
        <f t="shared" si="3"/>
        <v>0</v>
      </c>
      <c r="N54" s="13"/>
      <c r="O54" s="13"/>
      <c r="P54" s="87">
        <f t="shared" si="4"/>
        <v>0</v>
      </c>
      <c r="Q54" s="88">
        <f t="shared" si="5"/>
        <v>0</v>
      </c>
      <c r="R54" s="14" t="str">
        <f t="shared" si="6"/>
        <v>Neaktivno</v>
      </c>
      <c r="S54" s="20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7.25" thickBot="1" thickTop="1">
      <c r="A55" s="16">
        <v>48</v>
      </c>
      <c r="B55" s="58" t="s">
        <v>27</v>
      </c>
      <c r="C55" s="63" t="s">
        <v>38</v>
      </c>
      <c r="D55" s="63"/>
      <c r="E55" s="25"/>
      <c r="F55" s="25"/>
      <c r="G55" s="82">
        <f t="shared" si="1"/>
        <v>0</v>
      </c>
      <c r="H55" s="73"/>
      <c r="I55" s="74">
        <v>13</v>
      </c>
      <c r="J55" s="83">
        <f t="shared" si="2"/>
        <v>13</v>
      </c>
      <c r="K55" s="79">
        <v>12</v>
      </c>
      <c r="L55" s="80">
        <v>16</v>
      </c>
      <c r="M55" s="84">
        <f t="shared" si="3"/>
        <v>16</v>
      </c>
      <c r="N55" s="17"/>
      <c r="O55" s="17"/>
      <c r="P55" s="87">
        <f t="shared" si="4"/>
        <v>0</v>
      </c>
      <c r="Q55" s="89">
        <f t="shared" si="5"/>
        <v>29</v>
      </c>
      <c r="R55" s="14" t="str">
        <f t="shared" si="6"/>
        <v>F</v>
      </c>
      <c r="S55" s="20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7.25" thickBot="1" thickTop="1">
      <c r="A56" s="29">
        <v>49</v>
      </c>
      <c r="B56" s="58" t="s">
        <v>28</v>
      </c>
      <c r="C56" s="63"/>
      <c r="D56" s="63"/>
      <c r="E56" s="25"/>
      <c r="F56" s="25"/>
      <c r="G56" s="82">
        <f t="shared" si="1"/>
        <v>0</v>
      </c>
      <c r="H56" s="73"/>
      <c r="I56" s="74"/>
      <c r="J56" s="83">
        <f t="shared" si="2"/>
        <v>0</v>
      </c>
      <c r="K56" s="79"/>
      <c r="L56" s="80"/>
      <c r="M56" s="84">
        <f t="shared" si="3"/>
        <v>0</v>
      </c>
      <c r="N56" s="17"/>
      <c r="O56" s="17"/>
      <c r="P56" s="87">
        <f t="shared" si="4"/>
        <v>0</v>
      </c>
      <c r="Q56" s="89">
        <f t="shared" si="5"/>
        <v>0</v>
      </c>
      <c r="R56" s="14" t="str">
        <f t="shared" si="6"/>
        <v>Neaktivno</v>
      </c>
      <c r="S56" s="20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7.25" thickBot="1" thickTop="1">
      <c r="A57" s="16">
        <v>50</v>
      </c>
      <c r="B57" s="58" t="s">
        <v>29</v>
      </c>
      <c r="C57" s="63"/>
      <c r="D57" s="63"/>
      <c r="E57" s="25"/>
      <c r="F57" s="25"/>
      <c r="G57" s="82">
        <f t="shared" si="1"/>
        <v>0</v>
      </c>
      <c r="H57" s="73"/>
      <c r="I57" s="74"/>
      <c r="J57" s="83">
        <f t="shared" si="2"/>
        <v>0</v>
      </c>
      <c r="K57" s="79"/>
      <c r="L57" s="80"/>
      <c r="M57" s="84">
        <f t="shared" si="3"/>
        <v>0</v>
      </c>
      <c r="N57" s="17"/>
      <c r="O57" s="17"/>
      <c r="P57" s="87">
        <f>IF(O57&gt;0,O57,N57)</f>
        <v>0</v>
      </c>
      <c r="Q57" s="89">
        <f>J57+M57+G57</f>
        <v>0</v>
      </c>
      <c r="R57" s="14" t="str">
        <f>IF(Q57=0,"Neaktivno",IF(Q57&gt;89.9,"A",IF(Q57&gt;79.9,"B",IF(Q57&gt;69.9,"C",IF(Q57&gt;59.9,"D",IF(Q57&gt;49.9,"E","F"))))))</f>
        <v>Neaktivno</v>
      </c>
      <c r="S57" s="20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7.25" thickBot="1" thickTop="1">
      <c r="A58" s="12">
        <v>51</v>
      </c>
      <c r="B58" s="58" t="s">
        <v>30</v>
      </c>
      <c r="C58" s="63"/>
      <c r="D58" s="63"/>
      <c r="E58" s="25"/>
      <c r="F58" s="25"/>
      <c r="G58" s="82">
        <f t="shared" si="1"/>
        <v>0</v>
      </c>
      <c r="H58" s="73"/>
      <c r="I58" s="74"/>
      <c r="J58" s="83">
        <f t="shared" si="2"/>
        <v>0</v>
      </c>
      <c r="K58" s="79"/>
      <c r="L58" s="80"/>
      <c r="M58" s="84">
        <f t="shared" si="3"/>
        <v>0</v>
      </c>
      <c r="N58" s="17"/>
      <c r="O58" s="17"/>
      <c r="P58" s="87">
        <f t="shared" si="4"/>
        <v>0</v>
      </c>
      <c r="Q58" s="89">
        <f t="shared" si="5"/>
        <v>0</v>
      </c>
      <c r="R58" s="14" t="str">
        <f t="shared" si="6"/>
        <v>Neaktivno</v>
      </c>
      <c r="S58" s="20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7.25" thickBot="1" thickTop="1">
      <c r="A59" s="16">
        <v>52</v>
      </c>
      <c r="B59" s="58" t="s">
        <v>31</v>
      </c>
      <c r="C59" s="63" t="s">
        <v>35</v>
      </c>
      <c r="D59" s="63"/>
      <c r="E59" s="25"/>
      <c r="F59" s="25"/>
      <c r="G59" s="82">
        <f t="shared" si="1"/>
        <v>0</v>
      </c>
      <c r="H59" s="73">
        <v>23</v>
      </c>
      <c r="I59" s="74"/>
      <c r="J59" s="83">
        <f t="shared" si="2"/>
        <v>23</v>
      </c>
      <c r="K59" s="79"/>
      <c r="L59" s="80">
        <v>19</v>
      </c>
      <c r="M59" s="86">
        <f t="shared" si="3"/>
        <v>19</v>
      </c>
      <c r="N59" s="22"/>
      <c r="O59" s="22"/>
      <c r="P59" s="92">
        <f t="shared" si="4"/>
        <v>0</v>
      </c>
      <c r="Q59" s="93">
        <f t="shared" si="5"/>
        <v>42</v>
      </c>
      <c r="R59" s="23" t="str">
        <f t="shared" si="6"/>
        <v>F</v>
      </c>
      <c r="S59" s="20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3" s="24" customFormat="1" ht="17.25" thickBot="1" thickTop="1">
      <c r="A60" s="16">
        <v>53</v>
      </c>
      <c r="B60" s="58" t="s">
        <v>87</v>
      </c>
      <c r="C60" s="63" t="s">
        <v>35</v>
      </c>
      <c r="D60" s="63"/>
      <c r="E60" s="25"/>
      <c r="F60" s="25"/>
      <c r="G60" s="82">
        <f t="shared" si="1"/>
        <v>0</v>
      </c>
      <c r="H60" s="73">
        <v>15</v>
      </c>
      <c r="I60" s="74">
        <v>19</v>
      </c>
      <c r="J60" s="83">
        <f t="shared" si="2"/>
        <v>19</v>
      </c>
      <c r="K60" s="79"/>
      <c r="L60" s="80">
        <v>20</v>
      </c>
      <c r="M60" s="84">
        <f>IF(L60&gt;0,L60,K60)</f>
        <v>20</v>
      </c>
      <c r="N60" s="17"/>
      <c r="O60" s="17"/>
      <c r="P60" s="87">
        <f>IF(O60&gt;0,O60,N60)</f>
        <v>0</v>
      </c>
      <c r="Q60" s="89">
        <f>J60+M60+G60</f>
        <v>39</v>
      </c>
      <c r="R60" s="14" t="str">
        <f>IF(Q60=0,"Neaktivno",IF(Q60&gt;89.9,"A",IF(Q60&gt;79.9,"B",IF(Q60&gt;69.9,"C",IF(Q60&gt;59.9,"D",IF(Q60&gt;49.9,"E","F"))))))</f>
        <v>F</v>
      </c>
      <c r="S60" s="20"/>
      <c r="T60" s="59"/>
      <c r="U60" s="59"/>
      <c r="V60" s="59"/>
      <c r="W60" s="59"/>
    </row>
    <row r="61" spans="1:23" s="24" customFormat="1" ht="17.25" thickBot="1" thickTop="1">
      <c r="A61" s="16">
        <v>54</v>
      </c>
      <c r="B61" s="58" t="s">
        <v>32</v>
      </c>
      <c r="C61" s="63"/>
      <c r="D61" s="63"/>
      <c r="E61" s="25"/>
      <c r="F61" s="25"/>
      <c r="G61" s="82">
        <f t="shared" si="1"/>
        <v>0</v>
      </c>
      <c r="H61" s="73"/>
      <c r="I61" s="74"/>
      <c r="J61" s="83">
        <f t="shared" si="2"/>
        <v>0</v>
      </c>
      <c r="K61" s="79"/>
      <c r="L61" s="80"/>
      <c r="M61" s="84">
        <f>IF(L61&gt;0,L61,K61)</f>
        <v>0</v>
      </c>
      <c r="N61" s="17"/>
      <c r="O61" s="17"/>
      <c r="P61" s="87">
        <f>IF(O61&gt;0,O61,N61)</f>
        <v>0</v>
      </c>
      <c r="Q61" s="89">
        <f>J61+M61+G61</f>
        <v>0</v>
      </c>
      <c r="R61" s="14" t="str">
        <f>IF(Q61=0,"Neaktivno",IF(Q61&gt;89.9,"A",IF(Q61&gt;79.9,"B",IF(Q61&gt;69.9,"C",IF(Q61&gt;59.9,"D",IF(Q61&gt;49.9,"E","F"))))))</f>
        <v>Neaktivno</v>
      </c>
      <c r="S61" s="20"/>
      <c r="T61" s="59"/>
      <c r="U61" s="59"/>
      <c r="V61" s="59"/>
      <c r="W61" s="59"/>
    </row>
    <row r="62" spans="1:23" s="24" customFormat="1" ht="17.25" thickBot="1" thickTop="1">
      <c r="A62" s="21">
        <v>55</v>
      </c>
      <c r="B62" s="60" t="s">
        <v>88</v>
      </c>
      <c r="C62" s="102"/>
      <c r="D62" s="102"/>
      <c r="E62" s="101"/>
      <c r="F62" s="101"/>
      <c r="G62" s="82">
        <f t="shared" si="1"/>
        <v>0</v>
      </c>
      <c r="H62" s="103"/>
      <c r="I62" s="104"/>
      <c r="J62" s="105">
        <f t="shared" si="2"/>
        <v>0</v>
      </c>
      <c r="K62" s="106"/>
      <c r="L62" s="107"/>
      <c r="M62" s="108">
        <f>IF(L62&gt;0,L62,K62)</f>
        <v>0</v>
      </c>
      <c r="N62" s="22"/>
      <c r="O62" s="22"/>
      <c r="P62" s="109">
        <f>IF(O62&gt;0,O62,N62)</f>
        <v>0</v>
      </c>
      <c r="Q62" s="93">
        <f>J62+M62+G62</f>
        <v>0</v>
      </c>
      <c r="R62" s="23" t="str">
        <f>IF(Q62=0,"Neaktivno",IF(Q62&gt;89.9,"A",IF(Q62&gt;79.9,"B",IF(Q62&gt;69.9,"C",IF(Q62&gt;59.9,"D",IF(Q62&gt;49.9,"E","F"))))))</f>
        <v>Neaktivno</v>
      </c>
      <c r="S62" s="20"/>
      <c r="T62" s="59"/>
      <c r="U62" s="59"/>
      <c r="V62" s="59"/>
      <c r="W62" s="59"/>
    </row>
    <row r="63" spans="1:19" s="43" customFormat="1" ht="17.25" thickBot="1" thickTop="1">
      <c r="A63" s="18">
        <v>56</v>
      </c>
      <c r="B63" s="53" t="s">
        <v>89</v>
      </c>
      <c r="C63" s="37" t="s">
        <v>35</v>
      </c>
      <c r="D63" s="37"/>
      <c r="E63" s="18"/>
      <c r="F63" s="18"/>
      <c r="G63" s="82">
        <f t="shared" si="1"/>
        <v>0</v>
      </c>
      <c r="H63" s="39"/>
      <c r="I63" s="38"/>
      <c r="J63" s="40"/>
      <c r="K63" s="36"/>
      <c r="L63" s="36"/>
      <c r="M63" s="36"/>
      <c r="N63" s="36"/>
      <c r="O63" s="36"/>
      <c r="P63" s="36"/>
      <c r="Q63" s="41"/>
      <c r="R63" s="37"/>
      <c r="S63" s="42"/>
    </row>
    <row r="64" spans="1:19" s="43" customFormat="1" ht="16.5" thickTop="1">
      <c r="A64" s="18">
        <v>57</v>
      </c>
      <c r="B64" s="53" t="s">
        <v>33</v>
      </c>
      <c r="C64" s="37"/>
      <c r="D64" s="37"/>
      <c r="E64" s="18"/>
      <c r="F64" s="18"/>
      <c r="G64" s="82">
        <f t="shared" si="1"/>
        <v>0</v>
      </c>
      <c r="H64" s="39"/>
      <c r="I64" s="38">
        <v>6</v>
      </c>
      <c r="J64" s="40"/>
      <c r="K64" s="36"/>
      <c r="L64" s="36"/>
      <c r="M64" s="36"/>
      <c r="N64" s="36"/>
      <c r="O64" s="36"/>
      <c r="P64" s="36"/>
      <c r="Q64" s="41"/>
      <c r="R64" s="37"/>
      <c r="S64" s="42"/>
    </row>
    <row r="65" spans="1:19" s="43" customFormat="1" ht="15.75">
      <c r="A65" s="18"/>
      <c r="B65" s="53"/>
      <c r="C65" s="37"/>
      <c r="D65" s="37"/>
      <c r="E65" s="18"/>
      <c r="F65" s="18"/>
      <c r="G65" s="38"/>
      <c r="H65" s="39"/>
      <c r="I65" s="38"/>
      <c r="J65" s="40"/>
      <c r="K65" s="36"/>
      <c r="L65" s="36"/>
      <c r="M65" s="36"/>
      <c r="N65" s="36"/>
      <c r="O65" s="36"/>
      <c r="P65" s="36"/>
      <c r="Q65" s="41"/>
      <c r="R65" s="37"/>
      <c r="S65" s="42"/>
    </row>
    <row r="66" spans="1:19" s="43" customFormat="1" ht="15.75">
      <c r="A66" s="18"/>
      <c r="B66" s="53"/>
      <c r="C66" s="37"/>
      <c r="D66" s="37"/>
      <c r="E66" s="18"/>
      <c r="F66" s="18"/>
      <c r="G66" s="38"/>
      <c r="H66" s="39"/>
      <c r="I66" s="38"/>
      <c r="J66" s="40"/>
      <c r="K66" s="36"/>
      <c r="L66" s="36"/>
      <c r="M66" s="36"/>
      <c r="N66" s="36"/>
      <c r="O66" s="36"/>
      <c r="P66" s="36"/>
      <c r="Q66" s="41"/>
      <c r="R66" s="37"/>
      <c r="S66" s="42"/>
    </row>
    <row r="67" spans="1:19" s="43" customFormat="1" ht="15.75">
      <c r="A67" s="18"/>
      <c r="B67" s="53"/>
      <c r="C67" s="37"/>
      <c r="D67" s="37"/>
      <c r="E67" s="18"/>
      <c r="F67" s="18"/>
      <c r="G67" s="38"/>
      <c r="H67" s="39"/>
      <c r="I67" s="38"/>
      <c r="J67" s="40"/>
      <c r="K67" s="36"/>
      <c r="L67" s="36"/>
      <c r="M67" s="36"/>
      <c r="N67" s="36"/>
      <c r="O67" s="36"/>
      <c r="P67" s="36"/>
      <c r="Q67" s="41"/>
      <c r="R67" s="37"/>
      <c r="S67" s="42"/>
    </row>
    <row r="68" spans="1:19" s="43" customFormat="1" ht="15.75">
      <c r="A68" s="18"/>
      <c r="B68" s="53"/>
      <c r="C68" s="37"/>
      <c r="D68" s="37"/>
      <c r="E68" s="18"/>
      <c r="F68" s="18"/>
      <c r="G68" s="38"/>
      <c r="H68" s="39"/>
      <c r="I68" s="38"/>
      <c r="J68" s="40"/>
      <c r="K68" s="36"/>
      <c r="L68" s="36"/>
      <c r="M68" s="36"/>
      <c r="N68" s="36"/>
      <c r="O68" s="36"/>
      <c r="P68" s="36"/>
      <c r="Q68" s="41"/>
      <c r="R68" s="37"/>
      <c r="S68" s="42"/>
    </row>
    <row r="69" spans="1:19" s="43" customFormat="1" ht="15.75">
      <c r="A69" s="44"/>
      <c r="B69" s="54"/>
      <c r="C69" s="46"/>
      <c r="D69" s="46"/>
      <c r="E69" s="44"/>
      <c r="F69" s="44"/>
      <c r="G69" s="47"/>
      <c r="H69" s="48"/>
      <c r="I69" s="47"/>
      <c r="J69" s="49"/>
      <c r="K69" s="45"/>
      <c r="L69" s="45"/>
      <c r="M69" s="45"/>
      <c r="N69" s="45"/>
      <c r="O69" s="45"/>
      <c r="P69" s="45"/>
      <c r="Q69" s="50"/>
      <c r="R69" s="46"/>
      <c r="S69" s="51"/>
    </row>
    <row r="70" spans="1:19" s="43" customFormat="1" ht="15.75">
      <c r="A70" s="18"/>
      <c r="B70" s="53"/>
      <c r="C70" s="37"/>
      <c r="D70" s="37"/>
      <c r="E70" s="18"/>
      <c r="F70" s="18"/>
      <c r="G70" s="38"/>
      <c r="H70" s="39"/>
      <c r="I70" s="38"/>
      <c r="J70" s="40"/>
      <c r="K70" s="36"/>
      <c r="L70" s="36"/>
      <c r="M70" s="36"/>
      <c r="N70" s="36"/>
      <c r="O70" s="36"/>
      <c r="P70" s="36"/>
      <c r="Q70" s="41"/>
      <c r="R70" s="37"/>
      <c r="S70" s="42"/>
    </row>
    <row r="71" spans="1:19" s="43" customFormat="1" ht="15.75">
      <c r="A71" s="18"/>
      <c r="B71" s="53"/>
      <c r="C71" s="37"/>
      <c r="D71" s="37"/>
      <c r="E71" s="18"/>
      <c r="F71" s="18"/>
      <c r="G71" s="38"/>
      <c r="H71" s="39"/>
      <c r="I71" s="38"/>
      <c r="J71" s="40"/>
      <c r="K71" s="36"/>
      <c r="L71" s="36"/>
      <c r="M71" s="36"/>
      <c r="N71" s="36"/>
      <c r="O71" s="36"/>
      <c r="P71" s="36"/>
      <c r="Q71" s="41"/>
      <c r="R71" s="37"/>
      <c r="S71" s="42"/>
    </row>
    <row r="72" spans="1:19" s="43" customFormat="1" ht="15.75">
      <c r="A72" s="18"/>
      <c r="B72" s="53"/>
      <c r="C72" s="37"/>
      <c r="D72" s="37"/>
      <c r="E72" s="18"/>
      <c r="F72" s="18"/>
      <c r="G72" s="38"/>
      <c r="H72" s="39"/>
      <c r="I72" s="38"/>
      <c r="J72" s="40"/>
      <c r="K72" s="36"/>
      <c r="L72" s="36"/>
      <c r="M72" s="36"/>
      <c r="N72" s="36"/>
      <c r="O72" s="36"/>
      <c r="P72" s="36"/>
      <c r="Q72" s="41"/>
      <c r="R72" s="37"/>
      <c r="S72" s="42"/>
    </row>
    <row r="73" spans="1:19" s="43" customFormat="1" ht="15.75">
      <c r="A73" s="18"/>
      <c r="B73" s="53"/>
      <c r="C73" s="37"/>
      <c r="D73" s="37"/>
      <c r="E73" s="18"/>
      <c r="F73" s="18"/>
      <c r="G73" s="38"/>
      <c r="H73" s="39"/>
      <c r="I73" s="38"/>
      <c r="J73" s="40"/>
      <c r="K73" s="36"/>
      <c r="L73" s="36"/>
      <c r="M73" s="36"/>
      <c r="N73" s="36"/>
      <c r="O73" s="36"/>
      <c r="P73" s="36"/>
      <c r="Q73" s="41"/>
      <c r="R73" s="37"/>
      <c r="S73" s="42"/>
    </row>
    <row r="74" spans="1:19" s="43" customFormat="1" ht="15.75">
      <c r="A74" s="44"/>
      <c r="B74" s="54"/>
      <c r="C74" s="46"/>
      <c r="D74" s="46"/>
      <c r="E74" s="44"/>
      <c r="F74" s="44"/>
      <c r="G74" s="47"/>
      <c r="H74" s="48"/>
      <c r="I74" s="47"/>
      <c r="J74" s="49"/>
      <c r="K74" s="45"/>
      <c r="L74" s="45"/>
      <c r="M74" s="45"/>
      <c r="N74" s="45"/>
      <c r="O74" s="45"/>
      <c r="P74" s="45"/>
      <c r="Q74" s="50"/>
      <c r="R74" s="46"/>
      <c r="S74" s="51"/>
    </row>
    <row r="75" spans="1:19" s="43" customFormat="1" ht="15.75">
      <c r="A75" s="44"/>
      <c r="B75" s="54"/>
      <c r="C75" s="46"/>
      <c r="D75" s="46"/>
      <c r="E75" s="44"/>
      <c r="F75" s="44"/>
      <c r="G75" s="47"/>
      <c r="H75" s="48"/>
      <c r="I75" s="47"/>
      <c r="J75" s="49"/>
      <c r="K75" s="45"/>
      <c r="L75" s="45"/>
      <c r="M75" s="45"/>
      <c r="N75" s="45"/>
      <c r="O75" s="45"/>
      <c r="P75" s="45"/>
      <c r="Q75" s="50"/>
      <c r="R75" s="46"/>
      <c r="S75" s="51"/>
    </row>
    <row r="76" spans="1:19" s="43" customFormat="1" ht="15.75">
      <c r="A76" s="18"/>
      <c r="B76" s="53"/>
      <c r="C76" s="37"/>
      <c r="D76" s="37"/>
      <c r="E76" s="18"/>
      <c r="F76" s="18"/>
      <c r="G76" s="38"/>
      <c r="H76" s="39"/>
      <c r="I76" s="38"/>
      <c r="J76" s="40"/>
      <c r="K76" s="36"/>
      <c r="L76" s="36"/>
      <c r="M76" s="36"/>
      <c r="N76" s="36"/>
      <c r="O76" s="36"/>
      <c r="P76" s="36"/>
      <c r="Q76" s="41"/>
      <c r="R76" s="37"/>
      <c r="S76" s="42"/>
    </row>
    <row r="77" spans="1:19" s="43" customFormat="1" ht="15.75">
      <c r="A77" s="18"/>
      <c r="B77" s="53"/>
      <c r="C77" s="37"/>
      <c r="D77" s="37"/>
      <c r="E77" s="18"/>
      <c r="F77" s="18"/>
      <c r="G77" s="38"/>
      <c r="H77" s="39"/>
      <c r="I77" s="38"/>
      <c r="J77" s="40"/>
      <c r="K77" s="36"/>
      <c r="L77" s="36"/>
      <c r="M77" s="36"/>
      <c r="N77" s="36"/>
      <c r="O77" s="36"/>
      <c r="P77" s="36"/>
      <c r="Q77" s="41"/>
      <c r="R77" s="37"/>
      <c r="S77" s="42"/>
    </row>
    <row r="78" s="43" customFormat="1" ht="12.75">
      <c r="B78" s="55"/>
    </row>
    <row r="79" s="43" customFormat="1" ht="12.75">
      <c r="B79" s="55"/>
    </row>
    <row r="80" s="43" customFormat="1" ht="12.75">
      <c r="B80" s="55"/>
    </row>
    <row r="81" s="24" customFormat="1" ht="12.75">
      <c r="B81" s="56"/>
    </row>
    <row r="82" s="24" customFormat="1" ht="12.75">
      <c r="B82" s="56"/>
    </row>
    <row r="83" s="24" customFormat="1" ht="12.75">
      <c r="B83" s="56"/>
    </row>
    <row r="84" s="24" customFormat="1" ht="12.75">
      <c r="B84" s="56"/>
    </row>
    <row r="85" s="24" customFormat="1" ht="12.75">
      <c r="B85" s="56"/>
    </row>
    <row r="86" s="24" customFormat="1" ht="12.75">
      <c r="B86" s="56"/>
    </row>
    <row r="87" s="24" customFormat="1" ht="12.75">
      <c r="B87" s="56"/>
    </row>
    <row r="88" s="24" customFormat="1" ht="12.75">
      <c r="B88" s="56"/>
    </row>
    <row r="89" s="24" customFormat="1" ht="12.75">
      <c r="B89" s="56"/>
    </row>
    <row r="90" s="24" customFormat="1" ht="12.75">
      <c r="B90" s="56"/>
    </row>
    <row r="91" s="24" customFormat="1" ht="12.75">
      <c r="B91" s="56"/>
    </row>
    <row r="92" s="24" customFormat="1" ht="12.75">
      <c r="B92" s="56"/>
    </row>
    <row r="93" s="24" customFormat="1" ht="12.75">
      <c r="B93" s="56"/>
    </row>
    <row r="94" s="24" customFormat="1" ht="12.75">
      <c r="B94" s="56"/>
    </row>
    <row r="95" s="24" customFormat="1" ht="12.75">
      <c r="B95" s="56"/>
    </row>
    <row r="96" s="24" customFormat="1" ht="12.75">
      <c r="B96" s="56"/>
    </row>
    <row r="97" s="24" customFormat="1" ht="12.75">
      <c r="B97" s="56"/>
    </row>
    <row r="98" s="24" customFormat="1" ht="12.75">
      <c r="B98" s="56"/>
    </row>
    <row r="99" s="24" customFormat="1" ht="12.75">
      <c r="B99" s="56"/>
    </row>
    <row r="100" s="24" customFormat="1" ht="12.75">
      <c r="B100" s="56"/>
    </row>
    <row r="101" s="24" customFormat="1" ht="12.75">
      <c r="B101" s="56"/>
    </row>
    <row r="102" s="24" customFormat="1" ht="12.75">
      <c r="B102" s="56"/>
    </row>
    <row r="103" s="24" customFormat="1" ht="12.75">
      <c r="B103" s="56"/>
    </row>
    <row r="104" s="24" customFormat="1" ht="12.75">
      <c r="B104" s="56"/>
    </row>
    <row r="105" s="24" customFormat="1" ht="12.75">
      <c r="B105" s="56"/>
    </row>
    <row r="106" s="24" customFormat="1" ht="12.75">
      <c r="B106" s="56"/>
    </row>
    <row r="107" s="24" customFormat="1" ht="12.75">
      <c r="B107" s="56"/>
    </row>
    <row r="108" s="24" customFormat="1" ht="12.75">
      <c r="B108" s="56"/>
    </row>
    <row r="109" s="24" customFormat="1" ht="12.75">
      <c r="B109" s="56"/>
    </row>
    <row r="110" s="24" customFormat="1" ht="12.75">
      <c r="B110" s="56"/>
    </row>
    <row r="111" s="24" customFormat="1" ht="12.75">
      <c r="B111" s="56"/>
    </row>
    <row r="112" s="24" customFormat="1" ht="12.75">
      <c r="B112" s="56"/>
    </row>
    <row r="113" s="24" customFormat="1" ht="12.75">
      <c r="B113" s="56"/>
    </row>
    <row r="114" s="24" customFormat="1" ht="12.75">
      <c r="B114" s="56"/>
    </row>
    <row r="115" s="24" customFormat="1" ht="12.75">
      <c r="B115" s="56"/>
    </row>
    <row r="116" s="24" customFormat="1" ht="12.75">
      <c r="B116" s="56"/>
    </row>
    <row r="117" s="24" customFormat="1" ht="12.75">
      <c r="B117" s="56"/>
    </row>
    <row r="118" s="24" customFormat="1" ht="12.75">
      <c r="B118" s="56"/>
    </row>
    <row r="119" s="24" customFormat="1" ht="12.75">
      <c r="B119" s="56"/>
    </row>
    <row r="120" s="24" customFormat="1" ht="12.75">
      <c r="B120" s="56"/>
    </row>
    <row r="121" s="24" customFormat="1" ht="12.75">
      <c r="B121" s="56"/>
    </row>
    <row r="122" s="24" customFormat="1" ht="12.75">
      <c r="B122" s="56"/>
    </row>
    <row r="123" s="24" customFormat="1" ht="12.75">
      <c r="B123" s="56"/>
    </row>
    <row r="124" s="24" customFormat="1" ht="12.75">
      <c r="B124" s="56"/>
    </row>
    <row r="125" s="24" customFormat="1" ht="12.75">
      <c r="B125" s="56"/>
    </row>
    <row r="126" s="24" customFormat="1" ht="12.75">
      <c r="B126" s="56"/>
    </row>
  </sheetData>
  <sheetProtection/>
  <mergeCells count="9">
    <mergeCell ref="R6:R7"/>
    <mergeCell ref="H6:I6"/>
    <mergeCell ref="K6:L6"/>
    <mergeCell ref="A6:A7"/>
    <mergeCell ref="Q6:Q7"/>
    <mergeCell ref="J6:J7"/>
    <mergeCell ref="N6:N7"/>
    <mergeCell ref="O6:O7"/>
    <mergeCell ref="P6:P7"/>
  </mergeCells>
  <conditionalFormatting sqref="R1:R56 R127:R65536 R71 R58:R59">
    <cfRule type="cellIs" priority="21" dxfId="1" operator="equal" stopIfTrue="1">
      <formula>"F"</formula>
    </cfRule>
    <cfRule type="cellIs" priority="22" dxfId="0" operator="equal" stopIfTrue="1">
      <formula>"Neaktivno"</formula>
    </cfRule>
  </conditionalFormatting>
  <conditionalFormatting sqref="R60:R67">
    <cfRule type="cellIs" priority="13" dxfId="1" operator="equal" stopIfTrue="1">
      <formula>"F"</formula>
    </cfRule>
    <cfRule type="cellIs" priority="14" dxfId="0" operator="equal" stopIfTrue="1">
      <formula>"Neaktivno"</formula>
    </cfRule>
  </conditionalFormatting>
  <conditionalFormatting sqref="R68:R70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R77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R72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R74:R76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R73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conditionalFormatting sqref="R57">
    <cfRule type="cellIs" priority="1" dxfId="1" operator="equal" stopIfTrue="1">
      <formula>"F"</formula>
    </cfRule>
    <cfRule type="cellIs" priority="2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2014-08-20T10:23:08Z</cp:lastPrinted>
  <dcterms:created xsi:type="dcterms:W3CDTF">2006-10-23T10:36:11Z</dcterms:created>
  <dcterms:modified xsi:type="dcterms:W3CDTF">2022-02-04T12:32:06Z</dcterms:modified>
  <cp:category/>
  <cp:version/>
  <cp:contentType/>
  <cp:contentStatus/>
</cp:coreProperties>
</file>